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nckmazzadi/Downloads/"/>
    </mc:Choice>
  </mc:AlternateContent>
  <bookViews>
    <workbookView xWindow="0" yWindow="500" windowWidth="38400" windowHeight="19400"/>
  </bookViews>
  <sheets>
    <sheet name="Allures f(VMA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5" i="1" l="1"/>
  <c r="Z15" i="1" s="1"/>
  <c r="V15" i="1"/>
  <c r="W15" i="1" s="1"/>
  <c r="S15" i="1"/>
  <c r="T15" i="1" s="1"/>
  <c r="P15" i="1"/>
  <c r="Q15" i="1" s="1"/>
  <c r="M15" i="1"/>
  <c r="N15" i="1" s="1"/>
  <c r="J15" i="1"/>
  <c r="K15" i="1" s="1"/>
  <c r="G15" i="1"/>
  <c r="H15" i="1" s="1"/>
  <c r="D15" i="1"/>
  <c r="E15" i="1" s="1"/>
  <c r="Y10" i="1"/>
  <c r="Z10" i="1" s="1"/>
  <c r="V10" i="1"/>
  <c r="W10" i="1" s="1"/>
  <c r="S10" i="1"/>
  <c r="T10" i="1" s="1"/>
  <c r="P10" i="1"/>
  <c r="Q10" i="1" s="1"/>
  <c r="M10" i="1"/>
  <c r="N10" i="1" s="1"/>
  <c r="J10" i="1"/>
  <c r="K10" i="1" s="1"/>
  <c r="G10" i="1"/>
  <c r="H10" i="1" s="1"/>
  <c r="D10" i="1"/>
  <c r="E10" i="1" s="1"/>
  <c r="Y9" i="1"/>
  <c r="Z9" i="1" s="1"/>
  <c r="V9" i="1"/>
  <c r="W9" i="1" s="1"/>
  <c r="S9" i="1"/>
  <c r="T9" i="1" s="1"/>
  <c r="P9" i="1"/>
  <c r="Q9" i="1" s="1"/>
  <c r="M9" i="1"/>
  <c r="N9" i="1" s="1"/>
  <c r="J9" i="1"/>
  <c r="K9" i="1" s="1"/>
  <c r="G9" i="1"/>
  <c r="H9" i="1" s="1"/>
  <c r="D9" i="1"/>
  <c r="E9" i="1" s="1"/>
  <c r="Y8" i="1"/>
  <c r="Z8" i="1" s="1"/>
  <c r="V8" i="1"/>
  <c r="W8" i="1" s="1"/>
  <c r="S8" i="1"/>
  <c r="T8" i="1" s="1"/>
  <c r="P8" i="1"/>
  <c r="Q8" i="1" s="1"/>
  <c r="M8" i="1"/>
  <c r="N8" i="1" s="1"/>
  <c r="J8" i="1"/>
  <c r="K8" i="1" s="1"/>
  <c r="G8" i="1"/>
  <c r="H8" i="1" s="1"/>
  <c r="D8" i="1"/>
  <c r="E8" i="1" s="1"/>
  <c r="Y6" i="1"/>
  <c r="Z6" i="1" s="1"/>
  <c r="V6" i="1"/>
  <c r="W6" i="1" s="1"/>
  <c r="S6" i="1"/>
  <c r="T6" i="1" s="1"/>
  <c r="P6" i="1"/>
  <c r="Q6" i="1" s="1"/>
  <c r="M6" i="1"/>
  <c r="N6" i="1" s="1"/>
  <c r="J6" i="1"/>
  <c r="K6" i="1" s="1"/>
  <c r="G6" i="1"/>
  <c r="H6" i="1" s="1"/>
  <c r="D6" i="1"/>
  <c r="E6" i="1" s="1"/>
  <c r="D5" i="1"/>
  <c r="E5" i="1" s="1"/>
  <c r="B21" i="1"/>
  <c r="B22" i="1" s="1"/>
  <c r="D21" i="1" s="1"/>
  <c r="D31" i="1" s="1"/>
  <c r="Y7" i="1"/>
  <c r="Z7" i="1" s="1"/>
  <c r="Y11" i="1"/>
  <c r="Z11" i="1" s="1"/>
  <c r="Y12" i="1"/>
  <c r="Z12" i="1" s="1"/>
  <c r="Y13" i="1"/>
  <c r="Z13" i="1" s="1"/>
  <c r="Y14" i="1"/>
  <c r="Z14" i="1" s="1"/>
  <c r="Y5" i="1"/>
  <c r="Z5" i="1" s="1"/>
  <c r="V7" i="1"/>
  <c r="W7" i="1" s="1"/>
  <c r="V11" i="1"/>
  <c r="W11" i="1" s="1"/>
  <c r="V12" i="1"/>
  <c r="W12" i="1" s="1"/>
  <c r="V13" i="1"/>
  <c r="W13" i="1" s="1"/>
  <c r="V14" i="1"/>
  <c r="W14" i="1" s="1"/>
  <c r="V5" i="1"/>
  <c r="W5" i="1" s="1"/>
  <c r="S7" i="1"/>
  <c r="T7" i="1" s="1"/>
  <c r="S11" i="1"/>
  <c r="T11" i="1" s="1"/>
  <c r="S12" i="1"/>
  <c r="T12" i="1" s="1"/>
  <c r="S13" i="1"/>
  <c r="T13" i="1" s="1"/>
  <c r="S14" i="1"/>
  <c r="T14" i="1" s="1"/>
  <c r="S5" i="1"/>
  <c r="T5" i="1" s="1"/>
  <c r="P7" i="1"/>
  <c r="Q7" i="1" s="1"/>
  <c r="P11" i="1"/>
  <c r="Q11" i="1" s="1"/>
  <c r="P12" i="1"/>
  <c r="Q12" i="1" s="1"/>
  <c r="P13" i="1"/>
  <c r="Q13" i="1" s="1"/>
  <c r="P14" i="1"/>
  <c r="Q14" i="1" s="1"/>
  <c r="P5" i="1"/>
  <c r="Q5" i="1" s="1"/>
  <c r="M7" i="1"/>
  <c r="N7" i="1" s="1"/>
  <c r="M11" i="1"/>
  <c r="N11" i="1" s="1"/>
  <c r="M12" i="1"/>
  <c r="N12" i="1" s="1"/>
  <c r="M13" i="1"/>
  <c r="N13" i="1" s="1"/>
  <c r="M14" i="1"/>
  <c r="N14" i="1" s="1"/>
  <c r="M5" i="1"/>
  <c r="N5" i="1" s="1"/>
  <c r="J5" i="1"/>
  <c r="K5" i="1" s="1"/>
  <c r="J7" i="1"/>
  <c r="K7" i="1" s="1"/>
  <c r="J11" i="1"/>
  <c r="K11" i="1" s="1"/>
  <c r="J12" i="1"/>
  <c r="K12" i="1" s="1"/>
  <c r="J13" i="1"/>
  <c r="K13" i="1" s="1"/>
  <c r="J14" i="1"/>
  <c r="K14" i="1" s="1"/>
  <c r="G7" i="1"/>
  <c r="H7" i="1" s="1"/>
  <c r="G11" i="1"/>
  <c r="H11" i="1" s="1"/>
  <c r="G12" i="1"/>
  <c r="H12" i="1" s="1"/>
  <c r="G13" i="1"/>
  <c r="H13" i="1" s="1"/>
  <c r="G14" i="1"/>
  <c r="H14" i="1" s="1"/>
  <c r="G5" i="1"/>
  <c r="H5" i="1" s="1"/>
  <c r="D11" i="1"/>
  <c r="E11" i="1" s="1"/>
  <c r="D12" i="1"/>
  <c r="E12" i="1" s="1"/>
  <c r="D13" i="1"/>
  <c r="E13" i="1" s="1"/>
  <c r="D14" i="1"/>
  <c r="E14" i="1" s="1"/>
  <c r="D7" i="1"/>
  <c r="E7" i="1" s="1"/>
  <c r="D40" i="1" l="1"/>
  <c r="O24" i="1"/>
  <c r="N24" i="1"/>
  <c r="G22" i="1"/>
  <c r="M24" i="1"/>
  <c r="G25" i="1"/>
  <c r="J27" i="1"/>
  <c r="N23" i="1"/>
  <c r="K24" i="1"/>
  <c r="D26" i="1"/>
  <c r="I27" i="1"/>
  <c r="M23" i="1"/>
  <c r="J24" i="1"/>
  <c r="O26" i="1"/>
  <c r="H27" i="1"/>
  <c r="I25" i="1"/>
  <c r="L27" i="1"/>
  <c r="I24" i="1"/>
  <c r="N26" i="1"/>
  <c r="H24" i="1"/>
  <c r="D22" i="1"/>
  <c r="K26" i="1"/>
  <c r="N22" i="1"/>
  <c r="N28" i="1"/>
  <c r="M22" i="1"/>
  <c r="G23" i="1"/>
  <c r="M25" i="1"/>
  <c r="I26" i="1"/>
  <c r="K28" i="1"/>
  <c r="I22" i="1"/>
  <c r="M27" i="1"/>
  <c r="H22" i="1"/>
  <c r="H25" i="1"/>
  <c r="L23" i="1"/>
  <c r="G27" i="1"/>
  <c r="K23" i="1"/>
  <c r="D28" i="1"/>
  <c r="I23" i="1"/>
  <c r="O28" i="1"/>
  <c r="O47" i="1" s="1"/>
  <c r="J26" i="1"/>
  <c r="L22" i="1"/>
  <c r="F23" i="1"/>
  <c r="L25" i="1"/>
  <c r="D27" i="1"/>
  <c r="J28" i="1"/>
  <c r="M26" i="1"/>
  <c r="D25" i="1"/>
  <c r="H23" i="1"/>
  <c r="N25" i="1"/>
  <c r="J22" i="1"/>
  <c r="D24" i="1"/>
  <c r="J25" i="1"/>
  <c r="N27" i="1"/>
  <c r="I28" i="1"/>
  <c r="M28" i="1"/>
  <c r="K22" i="1"/>
  <c r="J23" i="1"/>
  <c r="L24" i="1"/>
  <c r="K25" i="1"/>
  <c r="L26" i="1"/>
  <c r="K27" i="1"/>
  <c r="L28" i="1"/>
  <c r="H26" i="1"/>
  <c r="H28" i="1"/>
  <c r="F22" i="1"/>
  <c r="E23" i="1"/>
  <c r="G24" i="1"/>
  <c r="F25" i="1"/>
  <c r="G26" i="1"/>
  <c r="F27" i="1"/>
  <c r="G28" i="1"/>
  <c r="E22" i="1"/>
  <c r="O23" i="1"/>
  <c r="F24" i="1"/>
  <c r="E25" i="1"/>
  <c r="F26" i="1"/>
  <c r="E27" i="1"/>
  <c r="F28" i="1"/>
  <c r="O22" i="1"/>
  <c r="D23" i="1"/>
  <c r="E24" i="1"/>
  <c r="O25" i="1"/>
  <c r="E26" i="1"/>
  <c r="O27" i="1"/>
  <c r="E28" i="1"/>
  <c r="E21" i="1"/>
  <c r="N21" i="1"/>
  <c r="L21" i="1"/>
  <c r="J21" i="1"/>
  <c r="F21" i="1"/>
  <c r="O21" i="1"/>
  <c r="M21" i="1"/>
  <c r="K21" i="1"/>
  <c r="I21" i="1"/>
  <c r="H21" i="1"/>
  <c r="G21" i="1"/>
  <c r="D49" i="1" l="1"/>
  <c r="D61" i="1" s="1"/>
  <c r="F31" i="1"/>
  <c r="F40" i="1"/>
  <c r="E33" i="1"/>
  <c r="E42" i="1"/>
  <c r="F42" i="1"/>
  <c r="F33" i="1"/>
  <c r="I32" i="1"/>
  <c r="I41" i="1"/>
  <c r="G35" i="1"/>
  <c r="G44" i="1"/>
  <c r="E46" i="1"/>
  <c r="E37" i="1"/>
  <c r="N37" i="1"/>
  <c r="N46" i="1"/>
  <c r="K47" i="1"/>
  <c r="K38" i="1"/>
  <c r="M34" i="1"/>
  <c r="M43" i="1"/>
  <c r="F45" i="1"/>
  <c r="F36" i="1"/>
  <c r="H38" i="1"/>
  <c r="H47" i="1"/>
  <c r="J35" i="1"/>
  <c r="J44" i="1"/>
  <c r="I36" i="1"/>
  <c r="I45" i="1"/>
  <c r="I35" i="1"/>
  <c r="I44" i="1"/>
  <c r="N40" i="1"/>
  <c r="N31" i="1"/>
  <c r="H36" i="1"/>
  <c r="H45" i="1"/>
  <c r="O38" i="1"/>
  <c r="O56" i="1" s="1"/>
  <c r="H37" i="1"/>
  <c r="H46" i="1"/>
  <c r="E31" i="1"/>
  <c r="E40" i="1"/>
  <c r="L47" i="1"/>
  <c r="L38" i="1"/>
  <c r="I33" i="1"/>
  <c r="I42" i="1"/>
  <c r="G33" i="1"/>
  <c r="G42" i="1"/>
  <c r="O36" i="1"/>
  <c r="O45" i="1"/>
  <c r="O43" i="1"/>
  <c r="O34" i="1"/>
  <c r="E38" i="1"/>
  <c r="E47" i="1"/>
  <c r="O42" i="1"/>
  <c r="O33" i="1"/>
  <c r="K37" i="1"/>
  <c r="K46" i="1"/>
  <c r="D38" i="1"/>
  <c r="D47" i="1"/>
  <c r="M32" i="1"/>
  <c r="M41" i="1"/>
  <c r="M50" i="1" s="1"/>
  <c r="G31" i="1"/>
  <c r="G40" i="1"/>
  <c r="O37" i="1"/>
  <c r="O46" i="1"/>
  <c r="E41" i="1"/>
  <c r="E32" i="1"/>
  <c r="L36" i="1"/>
  <c r="L45" i="1"/>
  <c r="H33" i="1"/>
  <c r="H42" i="1"/>
  <c r="K33" i="1"/>
  <c r="K42" i="1"/>
  <c r="K51" i="1" s="1"/>
  <c r="N38" i="1"/>
  <c r="N47" i="1"/>
  <c r="M33" i="1"/>
  <c r="M42" i="1"/>
  <c r="H40" i="1"/>
  <c r="H31" i="1"/>
  <c r="E36" i="1"/>
  <c r="E45" i="1"/>
  <c r="G38" i="1"/>
  <c r="G47" i="1"/>
  <c r="K44" i="1"/>
  <c r="K35" i="1"/>
  <c r="D35" i="1"/>
  <c r="D44" i="1"/>
  <c r="G37" i="1"/>
  <c r="G46" i="1"/>
  <c r="N32" i="1"/>
  <c r="N41" i="1"/>
  <c r="I46" i="1"/>
  <c r="I37" i="1"/>
  <c r="I40" i="1"/>
  <c r="I31" i="1"/>
  <c r="O44" i="1"/>
  <c r="O35" i="1"/>
  <c r="F46" i="1"/>
  <c r="F37" i="1"/>
  <c r="L34" i="1"/>
  <c r="L43" i="1"/>
  <c r="M36" i="1"/>
  <c r="M45" i="1"/>
  <c r="L42" i="1"/>
  <c r="L33" i="1"/>
  <c r="K36" i="1"/>
  <c r="K45" i="1"/>
  <c r="D36" i="1"/>
  <c r="D45" i="1"/>
  <c r="D54" i="1" s="1"/>
  <c r="K40" i="1"/>
  <c r="K31" i="1"/>
  <c r="E43" i="1"/>
  <c r="E34" i="1"/>
  <c r="G36" i="1"/>
  <c r="G45" i="1"/>
  <c r="J42" i="1"/>
  <c r="J33" i="1"/>
  <c r="J38" i="1"/>
  <c r="J47" i="1"/>
  <c r="H35" i="1"/>
  <c r="H44" i="1"/>
  <c r="H53" i="1" s="1"/>
  <c r="D41" i="1"/>
  <c r="D32" i="1"/>
  <c r="K34" i="1"/>
  <c r="K43" i="1"/>
  <c r="M31" i="1"/>
  <c r="M40" i="1"/>
  <c r="D33" i="1"/>
  <c r="D42" i="1"/>
  <c r="F35" i="1"/>
  <c r="F44" i="1"/>
  <c r="K32" i="1"/>
  <c r="K41" i="1"/>
  <c r="K50" i="1" s="1"/>
  <c r="D37" i="1"/>
  <c r="D46" i="1"/>
  <c r="H32" i="1"/>
  <c r="H41" i="1"/>
  <c r="H34" i="1"/>
  <c r="H43" i="1"/>
  <c r="N33" i="1"/>
  <c r="N42" i="1"/>
  <c r="O40" i="1"/>
  <c r="O31" i="1"/>
  <c r="O41" i="1"/>
  <c r="O32" i="1"/>
  <c r="G34" i="1"/>
  <c r="G43" i="1"/>
  <c r="M38" i="1"/>
  <c r="M47" i="1"/>
  <c r="L44" i="1"/>
  <c r="L35" i="1"/>
  <c r="M37" i="1"/>
  <c r="M46" i="1"/>
  <c r="N36" i="1"/>
  <c r="N45" i="1"/>
  <c r="J46" i="1"/>
  <c r="J37" i="1"/>
  <c r="F38" i="1"/>
  <c r="F47" i="1"/>
  <c r="I38" i="1"/>
  <c r="I47" i="1"/>
  <c r="I34" i="1"/>
  <c r="I43" i="1"/>
  <c r="J40" i="1"/>
  <c r="J31" i="1"/>
  <c r="F41" i="1"/>
  <c r="F32" i="1"/>
  <c r="L32" i="1"/>
  <c r="L41" i="1"/>
  <c r="L50" i="1" s="1"/>
  <c r="L37" i="1"/>
  <c r="L46" i="1"/>
  <c r="L31" i="1"/>
  <c r="L40" i="1"/>
  <c r="J45" i="1"/>
  <c r="J36" i="1"/>
  <c r="G32" i="1"/>
  <c r="G41" i="1"/>
  <c r="E35" i="1"/>
  <c r="E44" i="1"/>
  <c r="D34" i="1"/>
  <c r="D43" i="1"/>
  <c r="D52" i="1" s="1"/>
  <c r="M35" i="1"/>
  <c r="M44" i="1"/>
  <c r="N34" i="1"/>
  <c r="N43" i="1"/>
  <c r="F34" i="1"/>
  <c r="F43" i="1"/>
  <c r="J41" i="1"/>
  <c r="J32" i="1"/>
  <c r="N35" i="1"/>
  <c r="N44" i="1"/>
  <c r="J43" i="1"/>
  <c r="J34" i="1"/>
  <c r="O54" i="1" l="1"/>
  <c r="O66" i="1" s="1"/>
  <c r="H54" i="1"/>
  <c r="H66" i="1" s="1"/>
  <c r="I50" i="1"/>
  <c r="I62" i="1" s="1"/>
  <c r="N53" i="1"/>
  <c r="N65" i="1" s="1"/>
  <c r="E53" i="1"/>
  <c r="E65" i="1" s="1"/>
  <c r="N54" i="1"/>
  <c r="N66" i="1" s="1"/>
  <c r="F53" i="1"/>
  <c r="F65" i="1" s="1"/>
  <c r="J56" i="1"/>
  <c r="J68" i="1" s="1"/>
  <c r="K54" i="1"/>
  <c r="K66" i="1" s="1"/>
  <c r="G56" i="1"/>
  <c r="G68" i="1" s="1"/>
  <c r="H51" i="1"/>
  <c r="H63" i="1" s="1"/>
  <c r="D56" i="1"/>
  <c r="D68" i="1" s="1"/>
  <c r="H56" i="1"/>
  <c r="H68" i="1" s="1"/>
  <c r="G53" i="1"/>
  <c r="G65" i="1" s="1"/>
  <c r="G51" i="1"/>
  <c r="G63" i="1" s="1"/>
  <c r="D55" i="1"/>
  <c r="D67" i="1" s="1"/>
  <c r="G50" i="1"/>
  <c r="G62" i="1" s="1"/>
  <c r="M55" i="1"/>
  <c r="M67" i="1" s="1"/>
  <c r="N51" i="1"/>
  <c r="N63" i="1" s="1"/>
  <c r="D51" i="1"/>
  <c r="D63" i="1" s="1"/>
  <c r="E54" i="1"/>
  <c r="E66" i="1" s="1"/>
  <c r="L54" i="1"/>
  <c r="L66" i="1" s="1"/>
  <c r="K55" i="1"/>
  <c r="K67" i="1" s="1"/>
  <c r="I51" i="1"/>
  <c r="I63" i="1" s="1"/>
  <c r="M52" i="1"/>
  <c r="M64" i="1" s="1"/>
  <c r="F52" i="1"/>
  <c r="F64" i="1" s="1"/>
  <c r="I52" i="1"/>
  <c r="I64" i="1" s="1"/>
  <c r="H52" i="1"/>
  <c r="H64" i="1" s="1"/>
  <c r="M49" i="1"/>
  <c r="M61" i="1" s="1"/>
  <c r="G54" i="1"/>
  <c r="G66" i="1" s="1"/>
  <c r="M54" i="1"/>
  <c r="M66" i="1" s="1"/>
  <c r="N50" i="1"/>
  <c r="N62" i="1" s="1"/>
  <c r="I53" i="1"/>
  <c r="I65" i="1" s="1"/>
  <c r="E51" i="1"/>
  <c r="E63" i="1" s="1"/>
  <c r="N52" i="1"/>
  <c r="N64" i="1" s="1"/>
  <c r="L49" i="1"/>
  <c r="L61" i="1" s="1"/>
  <c r="I56" i="1"/>
  <c r="I68" i="1" s="1"/>
  <c r="M56" i="1"/>
  <c r="M68" i="1" s="1"/>
  <c r="H50" i="1"/>
  <c r="H62" i="1" s="1"/>
  <c r="K52" i="1"/>
  <c r="K64" i="1" s="1"/>
  <c r="L52" i="1"/>
  <c r="L64" i="1" s="1"/>
  <c r="G55" i="1"/>
  <c r="G67" i="1" s="1"/>
  <c r="M51" i="1"/>
  <c r="M63" i="1" s="1"/>
  <c r="O55" i="1"/>
  <c r="O67" i="1" s="1"/>
  <c r="E56" i="1"/>
  <c r="E68" i="1" s="1"/>
  <c r="E49" i="1"/>
  <c r="E61" i="1" s="1"/>
  <c r="I54" i="1"/>
  <c r="I66" i="1" s="1"/>
  <c r="N55" i="1"/>
  <c r="N67" i="1" s="1"/>
  <c r="F49" i="1"/>
  <c r="F61" i="1" s="1"/>
  <c r="D50" i="1"/>
  <c r="D62" i="1" s="1"/>
  <c r="E55" i="1"/>
  <c r="E67" i="1" s="1"/>
  <c r="K49" i="1"/>
  <c r="K61" i="1" s="1"/>
  <c r="F55" i="1"/>
  <c r="F67" i="1" s="1"/>
  <c r="O52" i="1"/>
  <c r="O64" i="1" s="1"/>
  <c r="D64" i="1"/>
  <c r="J55" i="1"/>
  <c r="J67" i="1" s="1"/>
  <c r="K62" i="1"/>
  <c r="D66" i="1"/>
  <c r="K53" i="1"/>
  <c r="K65" i="1" s="1"/>
  <c r="M62" i="1"/>
  <c r="O68" i="1"/>
  <c r="I49" i="1"/>
  <c r="I61" i="1" s="1"/>
  <c r="J50" i="1"/>
  <c r="J62" i="1" s="1"/>
  <c r="J51" i="1"/>
  <c r="J63" i="1" s="1"/>
  <c r="I55" i="1"/>
  <c r="I67" i="1" s="1"/>
  <c r="J54" i="1"/>
  <c r="J66" i="1" s="1"/>
  <c r="L53" i="1"/>
  <c r="L65" i="1" s="1"/>
  <c r="E50" i="1"/>
  <c r="E62" i="1" s="1"/>
  <c r="L56" i="1"/>
  <c r="L68" i="1" s="1"/>
  <c r="E52" i="1"/>
  <c r="E64" i="1" s="1"/>
  <c r="J52" i="1"/>
  <c r="J64" i="1" s="1"/>
  <c r="L62" i="1"/>
  <c r="O50" i="1"/>
  <c r="O62" i="1" s="1"/>
  <c r="H65" i="1"/>
  <c r="O53" i="1"/>
  <c r="O65" i="1" s="1"/>
  <c r="K63" i="1"/>
  <c r="F50" i="1"/>
  <c r="F62" i="1" s="1"/>
  <c r="O49" i="1"/>
  <c r="O61" i="1" s="1"/>
  <c r="F54" i="1"/>
  <c r="F66" i="1" s="1"/>
  <c r="J49" i="1"/>
  <c r="J61" i="1" s="1"/>
  <c r="L51" i="1"/>
  <c r="L63" i="1" s="1"/>
  <c r="N49" i="1"/>
  <c r="N61" i="1" s="1"/>
  <c r="F51" i="1"/>
  <c r="F63" i="1" s="1"/>
  <c r="H49" i="1"/>
  <c r="H61" i="1" s="1"/>
  <c r="O51" i="1"/>
  <c r="O63" i="1" s="1"/>
  <c r="K56" i="1"/>
  <c r="K68" i="1" s="1"/>
  <c r="M53" i="1"/>
  <c r="M65" i="1" s="1"/>
  <c r="L55" i="1"/>
  <c r="L67" i="1" s="1"/>
  <c r="F56" i="1"/>
  <c r="F68" i="1" s="1"/>
  <c r="G52" i="1"/>
  <c r="G64" i="1" s="1"/>
  <c r="D53" i="1"/>
  <c r="D65" i="1" s="1"/>
  <c r="N56" i="1"/>
  <c r="N68" i="1" s="1"/>
  <c r="G49" i="1"/>
  <c r="G61" i="1" s="1"/>
  <c r="H55" i="1"/>
  <c r="H67" i="1" s="1"/>
  <c r="J53" i="1"/>
  <c r="J65" i="1" s="1"/>
</calcChain>
</file>

<file path=xl/sharedStrings.xml><?xml version="1.0" encoding="utf-8"?>
<sst xmlns="http://schemas.openxmlformats.org/spreadsheetml/2006/main" count="133" uniqueCount="72">
  <si>
    <t>Nom</t>
  </si>
  <si>
    <t>Allure 10km en % VMA</t>
  </si>
  <si>
    <t>VMA longue % VMA</t>
  </si>
  <si>
    <t>VMA courte % VMA</t>
  </si>
  <si>
    <t>km/h</t>
  </si>
  <si>
    <t>min/km</t>
  </si>
  <si>
    <t>5'47</t>
  </si>
  <si>
    <t>4'56</t>
  </si>
  <si>
    <t>4'42</t>
  </si>
  <si>
    <t>Laurent</t>
  </si>
  <si>
    <t>4'46</t>
  </si>
  <si>
    <t>4'33</t>
  </si>
  <si>
    <t>4'28</t>
  </si>
  <si>
    <t>4'25</t>
  </si>
  <si>
    <t>4'15</t>
  </si>
  <si>
    <t>4'01</t>
  </si>
  <si>
    <t>3'52</t>
  </si>
  <si>
    <t>4'06</t>
  </si>
  <si>
    <t>4'16</t>
  </si>
  <si>
    <t>4'19</t>
  </si>
  <si>
    <t>4'24</t>
  </si>
  <si>
    <t>4'27</t>
  </si>
  <si>
    <t>5'35</t>
  </si>
  <si>
    <t>5'28</t>
  </si>
  <si>
    <t>4'40</t>
  </si>
  <si>
    <t>4'18</t>
  </si>
  <si>
    <t>4'13</t>
  </si>
  <si>
    <t>4'10</t>
  </si>
  <si>
    <t>5'24</t>
  </si>
  <si>
    <t>4'36</t>
  </si>
  <si>
    <t>4'07</t>
  </si>
  <si>
    <t>3'58</t>
  </si>
  <si>
    <t>3'45</t>
  </si>
  <si>
    <t>5'17</t>
  </si>
  <si>
    <t>4'31</t>
  </si>
  <si>
    <t>4'05</t>
  </si>
  <si>
    <t>4'02</t>
  </si>
  <si>
    <t>3'53</t>
  </si>
  <si>
    <t>5'11</t>
  </si>
  <si>
    <t>4'04</t>
  </si>
  <si>
    <t>4'00</t>
  </si>
  <si>
    <t>3'57</t>
  </si>
  <si>
    <t>3'48</t>
  </si>
  <si>
    <t>4'55</t>
  </si>
  <si>
    <t>4'12</t>
  </si>
  <si>
    <t>3'37</t>
  </si>
  <si>
    <t>4'41</t>
  </si>
  <si>
    <t>3'49</t>
  </si>
  <si>
    <t>3'41</t>
  </si>
  <si>
    <t>3'34</t>
  </si>
  <si>
    <t>3'26</t>
  </si>
  <si>
    <t>Distance [m]</t>
  </si>
  <si>
    <t>% VMA</t>
  </si>
  <si>
    <t>Nom athlète</t>
  </si>
  <si>
    <t>Nom ahtlète</t>
  </si>
  <si>
    <t>2. Temps / distance [m]</t>
  </si>
  <si>
    <t>Temps ['']/ distance [m]</t>
  </si>
  <si>
    <t>Liste sélection athlète</t>
  </si>
  <si>
    <t>Légende:</t>
  </si>
  <si>
    <t>VMA km/h</t>
  </si>
  <si>
    <t>NE PAS MODIFIER LES CELLULES EN GRIS!</t>
  </si>
  <si>
    <t>1. Test VMA 09.11.24</t>
  </si>
  <si>
    <t>Maureen</t>
  </si>
  <si>
    <t>Céline</t>
  </si>
  <si>
    <t>Christophe</t>
  </si>
  <si>
    <t>Morgan</t>
  </si>
  <si>
    <t>Benoit B.</t>
  </si>
  <si>
    <t>Laure</t>
  </si>
  <si>
    <t>Benoit H.</t>
  </si>
  <si>
    <t>Maxence</t>
  </si>
  <si>
    <t>Guillaume</t>
  </si>
  <si>
    <t>Quentin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</si>
</sst>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7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2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9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9" fontId="0" fillId="2" borderId="17" xfId="0" applyNumberFormat="1" applyFill="1" applyBorder="1" applyAlignment="1">
      <alignment horizontal="center" vertical="center"/>
    </xf>
    <xf numFmtId="2" fontId="0" fillId="2" borderId="18" xfId="0" applyNumberFormat="1" applyFill="1" applyBorder="1" applyAlignment="1">
      <alignment horizontal="center" vertical="center"/>
    </xf>
    <xf numFmtId="2" fontId="0" fillId="2" borderId="19" xfId="0" applyNumberFormat="1" applyFill="1" applyBorder="1" applyAlignment="1">
      <alignment horizontal="center" vertical="center"/>
    </xf>
    <xf numFmtId="164" fontId="0" fillId="2" borderId="2" xfId="0" applyNumberFormat="1" applyFill="1" applyBorder="1" applyAlignment="1">
      <alignment horizontal="center" vertical="center"/>
    </xf>
    <xf numFmtId="9" fontId="0" fillId="2" borderId="16" xfId="0" applyNumberFormat="1" applyFill="1" applyBorder="1" applyAlignment="1">
      <alignment horizontal="center" vertical="center"/>
    </xf>
    <xf numFmtId="2" fontId="0" fillId="2" borderId="20" xfId="0" applyNumberFormat="1" applyFill="1" applyBorder="1" applyAlignment="1">
      <alignment horizontal="center" vertical="center"/>
    </xf>
    <xf numFmtId="2" fontId="0" fillId="2" borderId="21" xfId="0" applyNumberForma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2" fontId="0" fillId="0" borderId="25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2" fontId="0" fillId="0" borderId="26" xfId="0" applyNumberFormat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5" borderId="0" xfId="0" applyFill="1" applyAlignment="1">
      <alignment horizontal="left" vertical="center"/>
    </xf>
    <xf numFmtId="164" fontId="0" fillId="5" borderId="0" xfId="0" applyNumberForma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164" fontId="1" fillId="5" borderId="3" xfId="0" applyNumberFormat="1" applyFont="1" applyFill="1" applyBorder="1" applyAlignment="1">
      <alignment horizontal="center" vertical="center"/>
    </xf>
    <xf numFmtId="0" fontId="1" fillId="5" borderId="2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1" fontId="1" fillId="5" borderId="1" xfId="0" applyNumberFormat="1" applyFont="1" applyFill="1" applyBorder="1" applyAlignment="1">
      <alignment horizontal="center" vertical="center"/>
    </xf>
    <xf numFmtId="164" fontId="0" fillId="5" borderId="11" xfId="0" applyNumberFormat="1" applyFill="1" applyBorder="1" applyAlignment="1">
      <alignment horizontal="center" vertical="center"/>
    </xf>
    <xf numFmtId="164" fontId="0" fillId="5" borderId="1" xfId="0" applyNumberForma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1" fontId="1" fillId="5" borderId="3" xfId="0" applyNumberFormat="1" applyFont="1" applyFill="1" applyBorder="1" applyAlignment="1">
      <alignment horizontal="center" vertical="center"/>
    </xf>
    <xf numFmtId="164" fontId="0" fillId="5" borderId="10" xfId="0" applyNumberFormat="1" applyFill="1" applyBorder="1" applyAlignment="1">
      <alignment horizontal="center" vertical="center"/>
    </xf>
    <xf numFmtId="164" fontId="0" fillId="5" borderId="2" xfId="0" applyNumberFormat="1" applyFill="1" applyBorder="1" applyAlignment="1">
      <alignment horizontal="center" vertical="center"/>
    </xf>
    <xf numFmtId="164" fontId="0" fillId="5" borderId="3" xfId="0" applyNumberFormat="1" applyFill="1" applyBorder="1" applyAlignment="1">
      <alignment horizontal="center" vertical="center"/>
    </xf>
    <xf numFmtId="2" fontId="0" fillId="5" borderId="0" xfId="0" applyNumberFormat="1" applyFill="1" applyAlignment="1">
      <alignment horizontal="center" vertical="center"/>
    </xf>
    <xf numFmtId="1" fontId="0" fillId="5" borderId="0" xfId="0" applyNumberFormat="1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9" fontId="1" fillId="0" borderId="12" xfId="0" applyNumberFormat="1" applyFont="1" applyBorder="1" applyAlignment="1">
      <alignment horizontal="center" vertical="center"/>
    </xf>
    <xf numFmtId="9" fontId="1" fillId="0" borderId="13" xfId="0" applyNumberFormat="1" applyFont="1" applyBorder="1" applyAlignment="1">
      <alignment horizontal="center" vertical="center"/>
    </xf>
    <xf numFmtId="9" fontId="1" fillId="0" borderId="14" xfId="0" applyNumberFormat="1" applyFont="1" applyBorder="1" applyAlignment="1">
      <alignment horizontal="center" vertical="center"/>
    </xf>
    <xf numFmtId="9" fontId="1" fillId="0" borderId="15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" fillId="5" borderId="15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1" fillId="4" borderId="1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71"/>
  <sheetViews>
    <sheetView tabSelected="1" workbookViewId="0">
      <selection activeCell="D78" sqref="D78"/>
    </sheetView>
  </sheetViews>
  <sheetFormatPr baseColWidth="10" defaultRowHeight="15" outlineLevelRow="1" x14ac:dyDescent="0.2"/>
  <cols>
    <col min="1" max="1" width="1.6640625" style="1" customWidth="1"/>
    <col min="2" max="2" width="18.6640625" style="1" bestFit="1" customWidth="1"/>
    <col min="3" max="3" width="9.83203125" style="1" bestFit="1" customWidth="1"/>
    <col min="4" max="4" width="9.1640625" style="1" bestFit="1" customWidth="1"/>
    <col min="5" max="5" width="10.83203125" style="1" hidden="1" customWidth="1"/>
    <col min="6" max="6" width="7.5" style="1" bestFit="1" customWidth="1"/>
    <col min="7" max="7" width="7.33203125" style="1" bestFit="1" customWidth="1"/>
    <col min="8" max="8" width="0" style="1" hidden="1" customWidth="1"/>
    <col min="9" max="9" width="7.5" style="1" bestFit="1" customWidth="1"/>
    <col min="10" max="10" width="7.33203125" style="1" bestFit="1" customWidth="1"/>
    <col min="11" max="11" width="11.83203125" style="1" hidden="1" customWidth="1"/>
    <col min="12" max="13" width="8" style="1" bestFit="1" customWidth="1"/>
    <col min="14" max="14" width="0" style="1" hidden="1" customWidth="1"/>
    <col min="15" max="15" width="8.33203125" style="1" bestFit="1" customWidth="1"/>
    <col min="16" max="16" width="5.33203125" style="1" bestFit="1" customWidth="1"/>
    <col min="17" max="17" width="0" style="1" hidden="1" customWidth="1"/>
    <col min="18" max="18" width="7.33203125" style="1" bestFit="1" customWidth="1"/>
    <col min="19" max="19" width="5.33203125" style="1" bestFit="1" customWidth="1"/>
    <col min="20" max="20" width="0" style="1" hidden="1" customWidth="1"/>
    <col min="21" max="21" width="7.33203125" style="1" bestFit="1" customWidth="1"/>
    <col min="22" max="22" width="5.33203125" style="1" bestFit="1" customWidth="1"/>
    <col min="23" max="23" width="11.83203125" style="1" hidden="1" customWidth="1"/>
    <col min="24" max="24" width="7.33203125" style="1" bestFit="1" customWidth="1"/>
    <col min="25" max="25" width="5.33203125" style="1" bestFit="1" customWidth="1"/>
    <col min="26" max="26" width="0" style="1" hidden="1" customWidth="1"/>
    <col min="27" max="27" width="7.33203125" style="1" bestFit="1" customWidth="1"/>
    <col min="28" max="16384" width="10.83203125" style="1"/>
  </cols>
  <sheetData>
    <row r="1" spans="2:27" ht="16" thickBot="1" x14ac:dyDescent="0.25"/>
    <row r="2" spans="2:27" ht="16" thickBot="1" x14ac:dyDescent="0.25">
      <c r="B2" s="66" t="s">
        <v>61</v>
      </c>
      <c r="C2" s="67"/>
      <c r="D2" s="63" t="s">
        <v>1</v>
      </c>
      <c r="E2" s="64"/>
      <c r="F2" s="64"/>
      <c r="G2" s="64"/>
      <c r="H2" s="64"/>
      <c r="I2" s="64"/>
      <c r="J2" s="64"/>
      <c r="K2" s="64"/>
      <c r="L2" s="65"/>
      <c r="M2" s="64" t="s">
        <v>2</v>
      </c>
      <c r="N2" s="64"/>
      <c r="O2" s="64"/>
      <c r="P2" s="64"/>
      <c r="Q2" s="64"/>
      <c r="R2" s="64"/>
      <c r="S2" s="64"/>
      <c r="T2" s="64"/>
      <c r="U2" s="64"/>
      <c r="V2" s="63" t="s">
        <v>3</v>
      </c>
      <c r="W2" s="64"/>
      <c r="X2" s="64"/>
      <c r="Y2" s="64"/>
      <c r="Z2" s="64"/>
      <c r="AA2" s="65"/>
    </row>
    <row r="3" spans="2:27" x14ac:dyDescent="0.2">
      <c r="B3" s="71" t="s">
        <v>0</v>
      </c>
      <c r="C3" s="73" t="s">
        <v>59</v>
      </c>
      <c r="D3" s="59">
        <v>0.85</v>
      </c>
      <c r="E3" s="60"/>
      <c r="F3" s="61"/>
      <c r="G3" s="60">
        <v>0.88</v>
      </c>
      <c r="H3" s="60"/>
      <c r="I3" s="61"/>
      <c r="J3" s="60">
        <v>0.9</v>
      </c>
      <c r="K3" s="60"/>
      <c r="L3" s="62"/>
      <c r="M3" s="60">
        <v>0.91</v>
      </c>
      <c r="N3" s="60"/>
      <c r="O3" s="61"/>
      <c r="P3" s="60">
        <v>0.93</v>
      </c>
      <c r="Q3" s="60"/>
      <c r="R3" s="61"/>
      <c r="S3" s="60">
        <v>0.95</v>
      </c>
      <c r="T3" s="60"/>
      <c r="U3" s="60"/>
      <c r="V3" s="59">
        <v>1</v>
      </c>
      <c r="W3" s="60"/>
      <c r="X3" s="61"/>
      <c r="Y3" s="60">
        <v>1.05</v>
      </c>
      <c r="Z3" s="60"/>
      <c r="AA3" s="62"/>
    </row>
    <row r="4" spans="2:27" ht="16" thickBot="1" x14ac:dyDescent="0.25">
      <c r="B4" s="72"/>
      <c r="C4" s="74"/>
      <c r="D4" s="13" t="s">
        <v>4</v>
      </c>
      <c r="E4" s="8"/>
      <c r="F4" s="10" t="s">
        <v>5</v>
      </c>
      <c r="G4" s="17" t="s">
        <v>4</v>
      </c>
      <c r="H4" s="8"/>
      <c r="I4" s="10" t="s">
        <v>5</v>
      </c>
      <c r="J4" s="17" t="s">
        <v>4</v>
      </c>
      <c r="K4" s="8"/>
      <c r="L4" s="9" t="s">
        <v>5</v>
      </c>
      <c r="M4" s="17" t="s">
        <v>4</v>
      </c>
      <c r="N4" s="8"/>
      <c r="O4" s="10" t="s">
        <v>5</v>
      </c>
      <c r="P4" s="17" t="s">
        <v>4</v>
      </c>
      <c r="Q4" s="8"/>
      <c r="R4" s="10" t="s">
        <v>5</v>
      </c>
      <c r="S4" s="17" t="s">
        <v>4</v>
      </c>
      <c r="T4" s="8"/>
      <c r="U4" s="8" t="s">
        <v>5</v>
      </c>
      <c r="V4" s="13" t="s">
        <v>4</v>
      </c>
      <c r="W4" s="8"/>
      <c r="X4" s="10" t="s">
        <v>5</v>
      </c>
      <c r="Y4" s="17" t="s">
        <v>4</v>
      </c>
      <c r="Z4" s="8"/>
      <c r="AA4" s="9" t="s">
        <v>5</v>
      </c>
    </row>
    <row r="5" spans="2:27" x14ac:dyDescent="0.2">
      <c r="B5" s="21" t="s">
        <v>65</v>
      </c>
      <c r="C5" s="58">
        <v>13.5</v>
      </c>
      <c r="D5" s="14">
        <f t="shared" ref="D5:D10" si="0">C5*$D$3</f>
        <v>11.475</v>
      </c>
      <c r="E5" s="1">
        <f>(1000/(D5/3.6))-300</f>
        <v>13.725490196078454</v>
      </c>
      <c r="F5" s="11" t="s">
        <v>6</v>
      </c>
      <c r="G5" s="18">
        <f>C5*$G$3</f>
        <v>11.88</v>
      </c>
      <c r="H5" s="1">
        <f>(1000/(G5/3.6))-300</f>
        <v>3.0303030303030027</v>
      </c>
      <c r="I5" s="11" t="s">
        <v>22</v>
      </c>
      <c r="J5" s="18">
        <f>C5*$J$3</f>
        <v>12.15</v>
      </c>
      <c r="K5" s="1">
        <f>(1000/(J5/3.6))-300</f>
        <v>-3.7037037037036953</v>
      </c>
      <c r="L5" s="5" t="s">
        <v>23</v>
      </c>
      <c r="M5" s="18">
        <f>C5*$M$3</f>
        <v>12.285</v>
      </c>
      <c r="N5" s="1">
        <f>(1000/(M5/3.6))-300</f>
        <v>-6.9597069597069776</v>
      </c>
      <c r="O5" s="11" t="s">
        <v>28</v>
      </c>
      <c r="P5" s="18">
        <f>C5*$P$3</f>
        <v>12.555000000000001</v>
      </c>
      <c r="Q5" s="1">
        <f>(1000/(P5/3.6))-300</f>
        <v>-13.261648745519722</v>
      </c>
      <c r="R5" s="11" t="s">
        <v>33</v>
      </c>
      <c r="S5" s="18">
        <f>C5*$S$3</f>
        <v>12.824999999999999</v>
      </c>
      <c r="T5" s="1">
        <f>(1000/(S5/3.6))-300</f>
        <v>-19.298245614035068</v>
      </c>
      <c r="U5" s="1" t="s">
        <v>38</v>
      </c>
      <c r="V5" s="14">
        <f>C5*$V$3</f>
        <v>13.5</v>
      </c>
      <c r="W5" s="1">
        <f t="shared" ref="W5:W10" si="1">(1000/(V5/3.6))-240</f>
        <v>26.666666666666686</v>
      </c>
      <c r="X5" s="11" t="s">
        <v>43</v>
      </c>
      <c r="Y5" s="18">
        <f>C5*$Y$3</f>
        <v>14.175000000000001</v>
      </c>
      <c r="Z5" s="1">
        <f>(1000/(Y5/3.6))-240</f>
        <v>13.968253968253975</v>
      </c>
      <c r="AA5" s="5" t="s">
        <v>46</v>
      </c>
    </row>
    <row r="6" spans="2:27" x14ac:dyDescent="0.2">
      <c r="B6" s="21" t="s">
        <v>66</v>
      </c>
      <c r="C6" s="58">
        <v>14.3</v>
      </c>
      <c r="D6" s="14">
        <f t="shared" si="0"/>
        <v>12.155000000000001</v>
      </c>
      <c r="E6" s="1">
        <f t="shared" ref="E6:E10" si="2">(1000/(D6/3.6))-240</f>
        <v>56.174413821472626</v>
      </c>
      <c r="F6" s="11" t="s">
        <v>7</v>
      </c>
      <c r="G6" s="18">
        <f t="shared" ref="G6" si="3">C6*$G$3</f>
        <v>12.584000000000001</v>
      </c>
      <c r="H6" s="1">
        <f t="shared" ref="H6:H10" si="4">(1000/(G6/3.6))-240</f>
        <v>46.07755880483154</v>
      </c>
      <c r="I6" s="11" t="s">
        <v>10</v>
      </c>
      <c r="J6" s="18">
        <f t="shared" ref="J6" si="5">C6*$J$3</f>
        <v>12.870000000000001</v>
      </c>
      <c r="K6" s="1">
        <f t="shared" ref="K6:K10" si="6">(1000/(J6/3.6))-240</f>
        <v>39.720279720279734</v>
      </c>
      <c r="L6" s="5" t="s">
        <v>24</v>
      </c>
      <c r="M6" s="18">
        <f t="shared" ref="M6" si="7">C6*$M$3</f>
        <v>13.013000000000002</v>
      </c>
      <c r="N6" s="1">
        <f t="shared" ref="N6:N10" si="8">(1000/(M6/3.6))-240</f>
        <v>36.646430492584329</v>
      </c>
      <c r="O6" s="11" t="s">
        <v>29</v>
      </c>
      <c r="P6" s="18">
        <f t="shared" ref="P6" si="9">C6*$P$3</f>
        <v>13.299000000000001</v>
      </c>
      <c r="Q6" s="1">
        <f t="shared" ref="Q6:Q10" si="10">(1000/(P6/3.6))-240</f>
        <v>30.697044890593247</v>
      </c>
      <c r="R6" s="11" t="s">
        <v>34</v>
      </c>
      <c r="S6" s="18">
        <f t="shared" ref="S6" si="11">C6*$S$3</f>
        <v>13.585000000000001</v>
      </c>
      <c r="T6" s="1">
        <f t="shared" ref="T6:T10" si="12">(1000/(S6/3.6))-240</f>
        <v>24.998159735001821</v>
      </c>
      <c r="U6" s="1" t="s">
        <v>13</v>
      </c>
      <c r="V6" s="14">
        <f t="shared" ref="V6" si="13">C6*$V$3</f>
        <v>14.3</v>
      </c>
      <c r="W6" s="1">
        <f t="shared" si="1"/>
        <v>11.748251748251732</v>
      </c>
      <c r="X6" s="11" t="s">
        <v>44</v>
      </c>
      <c r="Y6" s="18">
        <f t="shared" ref="Y6" si="14">C6*$Y$3</f>
        <v>15.015000000000001</v>
      </c>
      <c r="Z6" s="1">
        <f t="shared" ref="Z6" si="15">(1000/(Y6/3.6))-180</f>
        <v>59.760239760239756</v>
      </c>
      <c r="AA6" s="5" t="s">
        <v>40</v>
      </c>
    </row>
    <row r="7" spans="2:27" x14ac:dyDescent="0.2">
      <c r="B7" s="21" t="s">
        <v>67</v>
      </c>
      <c r="C7" s="58">
        <v>14.6</v>
      </c>
      <c r="D7" s="14">
        <f t="shared" si="0"/>
        <v>12.41</v>
      </c>
      <c r="E7" s="1">
        <f t="shared" si="2"/>
        <v>50.088638195004023</v>
      </c>
      <c r="F7" s="11" t="s">
        <v>7</v>
      </c>
      <c r="G7" s="18">
        <f t="shared" ref="G7:G14" si="16">C7*$G$3</f>
        <v>12.847999999999999</v>
      </c>
      <c r="H7" s="1">
        <f t="shared" si="4"/>
        <v>40.199252801992543</v>
      </c>
      <c r="I7" s="11" t="s">
        <v>10</v>
      </c>
      <c r="J7" s="18">
        <f t="shared" ref="J7:J14" si="17">C7*$J$3</f>
        <v>13.14</v>
      </c>
      <c r="K7" s="1">
        <f t="shared" si="6"/>
        <v>33.972602739726028</v>
      </c>
      <c r="L7" s="5" t="s">
        <v>24</v>
      </c>
      <c r="M7" s="18">
        <f t="shared" ref="M7:M14" si="18">C7*$M$3</f>
        <v>13.286</v>
      </c>
      <c r="N7" s="1">
        <f t="shared" si="8"/>
        <v>30.961914797531279</v>
      </c>
      <c r="O7" s="11" t="s">
        <v>29</v>
      </c>
      <c r="P7" s="18">
        <f t="shared" ref="P7:P14" si="19">C7*$P$3</f>
        <v>13.578000000000001</v>
      </c>
      <c r="Q7" s="1">
        <f t="shared" si="10"/>
        <v>25.134776844896123</v>
      </c>
      <c r="R7" s="11" t="s">
        <v>34</v>
      </c>
      <c r="S7" s="18">
        <f t="shared" ref="S7:S14" si="20">C7*$S$3</f>
        <v>13.87</v>
      </c>
      <c r="T7" s="1">
        <f t="shared" si="12"/>
        <v>19.552992069214156</v>
      </c>
      <c r="U7" s="1" t="s">
        <v>13</v>
      </c>
      <c r="V7" s="14">
        <f t="shared" ref="V7:V14" si="21">C7*$V$3</f>
        <v>14.6</v>
      </c>
      <c r="W7" s="1">
        <f t="shared" si="1"/>
        <v>6.5753424657534367</v>
      </c>
      <c r="X7" s="11" t="s">
        <v>44</v>
      </c>
      <c r="Y7" s="18">
        <f t="shared" ref="Y7:Y14" si="22">C7*$Y$3</f>
        <v>15.33</v>
      </c>
      <c r="Z7" s="1">
        <f t="shared" ref="Z7:Z14" si="23">(1000/(Y7/3.6))-180</f>
        <v>54.833659491193771</v>
      </c>
      <c r="AA7" s="5" t="s">
        <v>40</v>
      </c>
    </row>
    <row r="8" spans="2:27" x14ac:dyDescent="0.2">
      <c r="B8" s="21" t="s">
        <v>68</v>
      </c>
      <c r="C8" s="58">
        <v>15</v>
      </c>
      <c r="D8" s="14">
        <f t="shared" si="0"/>
        <v>12.75</v>
      </c>
      <c r="E8" s="1">
        <f t="shared" si="2"/>
        <v>42.352941176470608</v>
      </c>
      <c r="F8" s="11" t="s">
        <v>7</v>
      </c>
      <c r="G8" s="18">
        <f t="shared" ref="G8" si="24">C8*$G$3</f>
        <v>13.2</v>
      </c>
      <c r="H8" s="1">
        <f t="shared" si="4"/>
        <v>32.727272727272748</v>
      </c>
      <c r="I8" s="11" t="s">
        <v>10</v>
      </c>
      <c r="J8" s="18">
        <f t="shared" ref="J8" si="25">C8*$J$3</f>
        <v>13.5</v>
      </c>
      <c r="K8" s="1">
        <f t="shared" si="6"/>
        <v>26.666666666666686</v>
      </c>
      <c r="L8" s="5" t="s">
        <v>24</v>
      </c>
      <c r="M8" s="18">
        <f t="shared" ref="M8" si="26">C8*$M$3</f>
        <v>13.65</v>
      </c>
      <c r="N8" s="1">
        <f t="shared" si="8"/>
        <v>23.736263736263766</v>
      </c>
      <c r="O8" s="11" t="s">
        <v>29</v>
      </c>
      <c r="P8" s="18">
        <f t="shared" ref="P8" si="27">C8*$P$3</f>
        <v>13.950000000000001</v>
      </c>
      <c r="Q8" s="1">
        <f t="shared" si="10"/>
        <v>18.064516129032256</v>
      </c>
      <c r="R8" s="11" t="s">
        <v>34</v>
      </c>
      <c r="S8" s="18">
        <f t="shared" ref="S8" si="28">C8*$S$3</f>
        <v>14.25</v>
      </c>
      <c r="T8" s="1">
        <f t="shared" si="12"/>
        <v>12.631578947368439</v>
      </c>
      <c r="U8" s="1" t="s">
        <v>13</v>
      </c>
      <c r="V8" s="14">
        <f t="shared" ref="V8" si="29">C8*$V$3</f>
        <v>15</v>
      </c>
      <c r="W8" s="1">
        <f t="shared" si="1"/>
        <v>0</v>
      </c>
      <c r="X8" s="11" t="s">
        <v>44</v>
      </c>
      <c r="Y8" s="18">
        <f t="shared" ref="Y8" si="30">C8*$Y$3</f>
        <v>15.75</v>
      </c>
      <c r="Z8" s="1">
        <f t="shared" ref="Z8" si="31">(1000/(Y8/3.6))-180</f>
        <v>48.571428571428584</v>
      </c>
      <c r="AA8" s="5" t="s">
        <v>40</v>
      </c>
    </row>
    <row r="9" spans="2:27" x14ac:dyDescent="0.2">
      <c r="B9" s="21" t="s">
        <v>62</v>
      </c>
      <c r="C9" s="58">
        <v>15.3</v>
      </c>
      <c r="D9" s="14">
        <f t="shared" si="0"/>
        <v>13.005000000000001</v>
      </c>
      <c r="E9" s="1">
        <f t="shared" si="2"/>
        <v>36.816608996539799</v>
      </c>
      <c r="F9" s="11" t="s">
        <v>7</v>
      </c>
      <c r="G9" s="18">
        <f t="shared" ref="G9" si="32">C9*$G$3</f>
        <v>13.464</v>
      </c>
      <c r="H9" s="1">
        <f t="shared" si="4"/>
        <v>27.379679144385022</v>
      </c>
      <c r="I9" s="11" t="s">
        <v>10</v>
      </c>
      <c r="J9" s="18">
        <f t="shared" ref="J9" si="33">C9*$J$3</f>
        <v>13.770000000000001</v>
      </c>
      <c r="K9" s="1">
        <f t="shared" si="6"/>
        <v>21.437908496732007</v>
      </c>
      <c r="L9" s="5" t="s">
        <v>24</v>
      </c>
      <c r="M9" s="18">
        <f t="shared" ref="M9" si="34">C9*$M$3</f>
        <v>13.923000000000002</v>
      </c>
      <c r="N9" s="1">
        <f t="shared" si="8"/>
        <v>18.564964447317323</v>
      </c>
      <c r="O9" s="11" t="s">
        <v>29</v>
      </c>
      <c r="P9" s="18">
        <f t="shared" ref="P9" si="35">C9*$P$3</f>
        <v>14.229000000000001</v>
      </c>
      <c r="Q9" s="1">
        <f t="shared" si="10"/>
        <v>13.004427577482602</v>
      </c>
      <c r="R9" s="11" t="s">
        <v>34</v>
      </c>
      <c r="S9" s="18">
        <f t="shared" ref="S9" si="36">C9*$S$3</f>
        <v>14.535</v>
      </c>
      <c r="T9" s="1">
        <f t="shared" si="12"/>
        <v>7.6780185758514108</v>
      </c>
      <c r="U9" s="1" t="s">
        <v>13</v>
      </c>
      <c r="V9" s="14">
        <f t="shared" ref="V9" si="37">C9*$V$3</f>
        <v>15.3</v>
      </c>
      <c r="W9" s="1">
        <f t="shared" si="1"/>
        <v>-4.7058823529411882</v>
      </c>
      <c r="X9" s="11" t="s">
        <v>44</v>
      </c>
      <c r="Y9" s="18">
        <f t="shared" ref="Y9" si="38">C9*$Y$3</f>
        <v>16.065000000000001</v>
      </c>
      <c r="Z9" s="1">
        <f t="shared" ref="Z9" si="39">(1000/(Y9/3.6))-180</f>
        <v>44.089635854341708</v>
      </c>
      <c r="AA9" s="5" t="s">
        <v>40</v>
      </c>
    </row>
    <row r="10" spans="2:27" x14ac:dyDescent="0.2">
      <c r="B10" s="21" t="s">
        <v>63</v>
      </c>
      <c r="C10" s="58">
        <v>15.4</v>
      </c>
      <c r="D10" s="14">
        <f t="shared" si="0"/>
        <v>13.09</v>
      </c>
      <c r="E10" s="1">
        <f t="shared" si="2"/>
        <v>35.019098548510328</v>
      </c>
      <c r="F10" s="11" t="s">
        <v>8</v>
      </c>
      <c r="G10" s="18">
        <f t="shared" ref="G10" si="40">C10*$G$3</f>
        <v>13.552</v>
      </c>
      <c r="H10" s="1">
        <f t="shared" si="4"/>
        <v>25.643447461629307</v>
      </c>
      <c r="I10" s="11" t="s">
        <v>11</v>
      </c>
      <c r="J10" s="18">
        <f t="shared" ref="J10" si="41">C10*$J$3</f>
        <v>13.860000000000001</v>
      </c>
      <c r="K10" s="1">
        <f t="shared" si="6"/>
        <v>19.740259740259717</v>
      </c>
      <c r="L10" s="5" t="s">
        <v>21</v>
      </c>
      <c r="M10" s="18">
        <f t="shared" ref="M10" si="42">C10*$M$3</f>
        <v>14.014000000000001</v>
      </c>
      <c r="N10" s="1">
        <f t="shared" si="8"/>
        <v>16.885971171685469</v>
      </c>
      <c r="O10" s="11" t="s">
        <v>20</v>
      </c>
      <c r="P10" s="18">
        <f t="shared" ref="P10" si="43">C10*$P$3</f>
        <v>14.322000000000001</v>
      </c>
      <c r="Q10" s="1">
        <f t="shared" si="10"/>
        <v>11.361541684122329</v>
      </c>
      <c r="R10" s="11" t="s">
        <v>25</v>
      </c>
      <c r="S10" s="18">
        <f t="shared" ref="S10" si="44">C10*$S$3</f>
        <v>14.629999999999999</v>
      </c>
      <c r="T10" s="1">
        <f t="shared" si="12"/>
        <v>6.0697197539303147</v>
      </c>
      <c r="U10" s="1" t="s">
        <v>26</v>
      </c>
      <c r="V10" s="14">
        <f t="shared" ref="V10" si="45">C10*$V$3</f>
        <v>15.4</v>
      </c>
      <c r="W10" s="1">
        <f t="shared" si="1"/>
        <v>-6.2337662337662323</v>
      </c>
      <c r="X10" s="11" t="s">
        <v>40</v>
      </c>
      <c r="Y10" s="18">
        <f t="shared" ref="Y10" si="46">C10*$Y$3</f>
        <v>16.170000000000002</v>
      </c>
      <c r="Z10" s="1">
        <f t="shared" ref="Z10" si="47">(1000/(Y10/3.6))-180</f>
        <v>42.634508348794043</v>
      </c>
      <c r="AA10" s="5" t="s">
        <v>47</v>
      </c>
    </row>
    <row r="11" spans="2:27" x14ac:dyDescent="0.2">
      <c r="B11" s="21" t="s">
        <v>69</v>
      </c>
      <c r="C11" s="58">
        <v>15.4</v>
      </c>
      <c r="D11" s="14">
        <f t="shared" ref="D11:D14" si="48">C11*$D$3</f>
        <v>13.09</v>
      </c>
      <c r="E11" s="1">
        <f t="shared" ref="E11:E14" si="49">(1000/(D11/3.6))-240</f>
        <v>35.019098548510328</v>
      </c>
      <c r="F11" s="11" t="s">
        <v>11</v>
      </c>
      <c r="G11" s="18">
        <f t="shared" si="16"/>
        <v>13.552</v>
      </c>
      <c r="H11" s="1">
        <f t="shared" ref="H11:H14" si="50">(1000/(G11/3.6))-240</f>
        <v>25.643447461629307</v>
      </c>
      <c r="I11" s="11" t="s">
        <v>20</v>
      </c>
      <c r="J11" s="18">
        <f t="shared" si="17"/>
        <v>13.860000000000001</v>
      </c>
      <c r="K11" s="1">
        <f t="shared" ref="K11:K14" si="51">(1000/(J11/3.6))-240</f>
        <v>19.740259740259717</v>
      </c>
      <c r="L11" s="5" t="s">
        <v>25</v>
      </c>
      <c r="M11" s="18">
        <f t="shared" si="18"/>
        <v>14.014000000000001</v>
      </c>
      <c r="N11" s="1">
        <f t="shared" ref="N11:N13" si="52">(1000/(M11/3.6))-240</f>
        <v>16.885971171685469</v>
      </c>
      <c r="O11" s="11" t="s">
        <v>14</v>
      </c>
      <c r="P11" s="18">
        <f t="shared" si="19"/>
        <v>14.322000000000001</v>
      </c>
      <c r="Q11" s="1">
        <f t="shared" ref="Q11:Q13" si="53">(1000/(P11/3.6))-240</f>
        <v>11.361541684122329</v>
      </c>
      <c r="R11" s="11" t="s">
        <v>27</v>
      </c>
      <c r="S11" s="18">
        <f t="shared" si="20"/>
        <v>14.629999999999999</v>
      </c>
      <c r="T11" s="1">
        <f t="shared" ref="T11" si="54">(1000/(S11/3.6))-240</f>
        <v>6.0697197539303147</v>
      </c>
      <c r="U11" s="1" t="s">
        <v>39</v>
      </c>
      <c r="V11" s="14">
        <f t="shared" si="21"/>
        <v>15.4</v>
      </c>
      <c r="W11" s="1">
        <f t="shared" ref="W11:W14" si="55">(1000/(V11/3.6))-180</f>
        <v>53.766233766233768</v>
      </c>
      <c r="X11" s="11" t="s">
        <v>16</v>
      </c>
      <c r="Y11" s="18">
        <f t="shared" si="22"/>
        <v>16.170000000000002</v>
      </c>
      <c r="Z11" s="1">
        <f t="shared" si="23"/>
        <v>42.634508348794043</v>
      </c>
      <c r="AA11" s="5" t="s">
        <v>48</v>
      </c>
    </row>
    <row r="12" spans="2:27" x14ac:dyDescent="0.2">
      <c r="B12" s="21" t="s">
        <v>70</v>
      </c>
      <c r="C12" s="58">
        <v>16.2</v>
      </c>
      <c r="D12" s="14">
        <f t="shared" si="48"/>
        <v>13.77</v>
      </c>
      <c r="E12" s="1">
        <f t="shared" si="49"/>
        <v>21.437908496732064</v>
      </c>
      <c r="F12" s="11" t="s">
        <v>12</v>
      </c>
      <c r="G12" s="18">
        <f t="shared" si="16"/>
        <v>14.256</v>
      </c>
      <c r="H12" s="1">
        <f t="shared" si="50"/>
        <v>12.52525252525254</v>
      </c>
      <c r="I12" s="11" t="s">
        <v>19</v>
      </c>
      <c r="J12" s="18">
        <f t="shared" si="17"/>
        <v>14.58</v>
      </c>
      <c r="K12" s="1">
        <f t="shared" si="51"/>
        <v>6.9135802469135967</v>
      </c>
      <c r="L12" s="5" t="s">
        <v>26</v>
      </c>
      <c r="M12" s="18">
        <f t="shared" si="18"/>
        <v>14.741999999999999</v>
      </c>
      <c r="N12" s="1">
        <f t="shared" si="52"/>
        <v>4.2002442002442137</v>
      </c>
      <c r="O12" s="11" t="s">
        <v>27</v>
      </c>
      <c r="P12" s="18">
        <f t="shared" si="19"/>
        <v>15.066000000000001</v>
      </c>
      <c r="Q12" s="1">
        <f t="shared" si="53"/>
        <v>-1.0513739545997964</v>
      </c>
      <c r="R12" s="11" t="s">
        <v>35</v>
      </c>
      <c r="S12" s="18">
        <f t="shared" si="20"/>
        <v>15.389999999999999</v>
      </c>
      <c r="T12" s="1">
        <f t="shared" ref="T12:T14" si="56">(1000/(S12/3.6))-180</f>
        <v>53.918128654970786</v>
      </c>
      <c r="U12" s="1" t="s">
        <v>40</v>
      </c>
      <c r="V12" s="14">
        <f t="shared" si="21"/>
        <v>16.2</v>
      </c>
      <c r="W12" s="1">
        <f t="shared" si="55"/>
        <v>42.222222222222229</v>
      </c>
      <c r="X12" s="11" t="s">
        <v>42</v>
      </c>
      <c r="Y12" s="18">
        <f t="shared" si="22"/>
        <v>17.010000000000002</v>
      </c>
      <c r="Z12" s="1">
        <f t="shared" si="23"/>
        <v>31.640211640211618</v>
      </c>
      <c r="AA12" s="5" t="s">
        <v>45</v>
      </c>
    </row>
    <row r="13" spans="2:27" x14ac:dyDescent="0.2">
      <c r="B13" s="21" t="s">
        <v>64</v>
      </c>
      <c r="C13" s="58">
        <v>16.3</v>
      </c>
      <c r="D13" s="14">
        <f t="shared" si="48"/>
        <v>13.855</v>
      </c>
      <c r="E13" s="1">
        <f t="shared" si="49"/>
        <v>19.833994947672352</v>
      </c>
      <c r="F13" s="11" t="s">
        <v>13</v>
      </c>
      <c r="G13" s="18">
        <f t="shared" si="16"/>
        <v>14.344000000000001</v>
      </c>
      <c r="H13" s="1">
        <f t="shared" si="50"/>
        <v>10.976017847183471</v>
      </c>
      <c r="I13" s="11" t="s">
        <v>18</v>
      </c>
      <c r="J13" s="18">
        <f t="shared" si="17"/>
        <v>14.670000000000002</v>
      </c>
      <c r="K13" s="1">
        <f t="shared" si="51"/>
        <v>5.3987730061349453</v>
      </c>
      <c r="L13" s="5" t="s">
        <v>27</v>
      </c>
      <c r="M13" s="18">
        <f t="shared" si="18"/>
        <v>14.833000000000002</v>
      </c>
      <c r="N13" s="1">
        <f t="shared" si="52"/>
        <v>2.7020831928807354</v>
      </c>
      <c r="O13" s="11" t="s">
        <v>30</v>
      </c>
      <c r="P13" s="18">
        <f t="shared" si="19"/>
        <v>15.159000000000001</v>
      </c>
      <c r="Q13" s="1">
        <f t="shared" si="53"/>
        <v>-2.5173164456758457</v>
      </c>
      <c r="R13" s="11" t="s">
        <v>36</v>
      </c>
      <c r="S13" s="18">
        <f t="shared" si="20"/>
        <v>15.484999999999999</v>
      </c>
      <c r="T13" s="1">
        <f t="shared" si="56"/>
        <v>52.48304811107522</v>
      </c>
      <c r="U13" s="1" t="s">
        <v>41</v>
      </c>
      <c r="V13" s="14">
        <f t="shared" si="21"/>
        <v>16.3</v>
      </c>
      <c r="W13" s="1">
        <f t="shared" si="55"/>
        <v>40.858895705521491</v>
      </c>
      <c r="X13" s="11" t="s">
        <v>32</v>
      </c>
      <c r="Y13" s="18">
        <f t="shared" si="22"/>
        <v>17.115000000000002</v>
      </c>
      <c r="Z13" s="1">
        <f t="shared" si="23"/>
        <v>30.341805433829933</v>
      </c>
      <c r="AA13" s="5" t="s">
        <v>49</v>
      </c>
    </row>
    <row r="14" spans="2:27" x14ac:dyDescent="0.2">
      <c r="B14" s="21" t="s">
        <v>71</v>
      </c>
      <c r="C14" s="58">
        <v>17.5</v>
      </c>
      <c r="D14" s="14">
        <f t="shared" si="48"/>
        <v>14.875</v>
      </c>
      <c r="E14" s="1">
        <f t="shared" si="49"/>
        <v>2.0168067226890685</v>
      </c>
      <c r="F14" s="11" t="s">
        <v>14</v>
      </c>
      <c r="G14" s="18">
        <f t="shared" si="16"/>
        <v>15.4</v>
      </c>
      <c r="H14" s="1">
        <f t="shared" si="50"/>
        <v>-6.2337662337662323</v>
      </c>
      <c r="I14" s="11" t="s">
        <v>17</v>
      </c>
      <c r="J14" s="18">
        <f t="shared" si="17"/>
        <v>15.75</v>
      </c>
      <c r="K14" s="1">
        <f t="shared" si="51"/>
        <v>-11.428571428571416</v>
      </c>
      <c r="L14" s="5" t="s">
        <v>15</v>
      </c>
      <c r="M14" s="18">
        <f t="shared" si="18"/>
        <v>15.925000000000001</v>
      </c>
      <c r="N14" s="1">
        <f>(1000/(M14/3.6))-180</f>
        <v>46.059654631083191</v>
      </c>
      <c r="O14" s="11" t="s">
        <v>31</v>
      </c>
      <c r="P14" s="18">
        <f t="shared" si="19"/>
        <v>16.275000000000002</v>
      </c>
      <c r="Q14" s="1">
        <f>(1000/(P14/3.6))-180</f>
        <v>41.198156682027616</v>
      </c>
      <c r="R14" s="11" t="s">
        <v>37</v>
      </c>
      <c r="S14" s="18">
        <f t="shared" si="20"/>
        <v>16.625</v>
      </c>
      <c r="T14" s="1">
        <f t="shared" si="56"/>
        <v>36.541353383458642</v>
      </c>
      <c r="U14" s="1" t="s">
        <v>42</v>
      </c>
      <c r="V14" s="14">
        <f t="shared" si="21"/>
        <v>17.5</v>
      </c>
      <c r="W14" s="1">
        <f t="shared" si="55"/>
        <v>25.714285714285722</v>
      </c>
      <c r="X14" s="11" t="s">
        <v>45</v>
      </c>
      <c r="Y14" s="18">
        <f t="shared" si="22"/>
        <v>18.375</v>
      </c>
      <c r="Z14" s="1">
        <f t="shared" si="23"/>
        <v>15.918367346938766</v>
      </c>
      <c r="AA14" s="5" t="s">
        <v>50</v>
      </c>
    </row>
    <row r="15" spans="2:27" ht="16" thickBot="1" x14ac:dyDescent="0.25">
      <c r="B15" s="22" t="s">
        <v>9</v>
      </c>
      <c r="C15" s="16">
        <v>17.8</v>
      </c>
      <c r="D15" s="15">
        <f t="shared" ref="D15" si="57">C15*$D$3</f>
        <v>15.13</v>
      </c>
      <c r="E15" s="6">
        <f t="shared" ref="E15" si="58">(1000/(D15/3.6))-240</f>
        <v>-2.0621282220753301</v>
      </c>
      <c r="F15" s="12" t="s">
        <v>14</v>
      </c>
      <c r="G15" s="19">
        <f t="shared" ref="G15" si="59">C15*$G$3</f>
        <v>15.664000000000001</v>
      </c>
      <c r="H15" s="6">
        <f t="shared" ref="H15" si="60">(1000/(G15/3.6))-240</f>
        <v>-10.173646578140989</v>
      </c>
      <c r="I15" s="12" t="s">
        <v>17</v>
      </c>
      <c r="J15" s="19">
        <f t="shared" ref="J15" si="61">C15*$J$3</f>
        <v>16.02</v>
      </c>
      <c r="K15" s="6">
        <f t="shared" ref="K15" si="62">(1000/(J15/3.6))-240</f>
        <v>-15.280898876404507</v>
      </c>
      <c r="L15" s="7" t="s">
        <v>15</v>
      </c>
      <c r="M15" s="19">
        <f t="shared" ref="M15" si="63">C15*$M$3</f>
        <v>16.198</v>
      </c>
      <c r="N15" s="6">
        <f>(1000/(M15/3.6))-180</f>
        <v>42.249660451907658</v>
      </c>
      <c r="O15" s="12" t="s">
        <v>31</v>
      </c>
      <c r="P15" s="19">
        <f t="shared" ref="P15" si="64">C15*$P$3</f>
        <v>16.554000000000002</v>
      </c>
      <c r="Q15" s="6">
        <f>(1000/(P15/3.6))-180</f>
        <v>37.470097861544019</v>
      </c>
      <c r="R15" s="12" t="s">
        <v>37</v>
      </c>
      <c r="S15" s="19">
        <f t="shared" ref="S15" si="65">C15*$S$3</f>
        <v>16.91</v>
      </c>
      <c r="T15" s="6">
        <f t="shared" ref="T15" si="66">(1000/(S15/3.6))-180</f>
        <v>32.891780011827336</v>
      </c>
      <c r="U15" s="6" t="s">
        <v>42</v>
      </c>
      <c r="V15" s="15">
        <f t="shared" ref="V15" si="67">C15*$V$3</f>
        <v>17.8</v>
      </c>
      <c r="W15" s="6">
        <f t="shared" ref="W15" si="68">(1000/(V15/3.6))-180</f>
        <v>22.247191011235941</v>
      </c>
      <c r="X15" s="12" t="s">
        <v>45</v>
      </c>
      <c r="Y15" s="19">
        <f t="shared" ref="Y15" si="69">C15*$Y$3</f>
        <v>18.690000000000001</v>
      </c>
      <c r="Z15" s="6">
        <f t="shared" ref="Z15" si="70">(1000/(Y15/3.6))-180</f>
        <v>12.616372391653272</v>
      </c>
      <c r="AA15" s="7" t="s">
        <v>50</v>
      </c>
    </row>
    <row r="16" spans="2:27" x14ac:dyDescent="0.2">
      <c r="B16" s="3"/>
      <c r="C16" s="2"/>
    </row>
    <row r="17" spans="2:15" hidden="1" outlineLevel="1" x14ac:dyDescent="0.2">
      <c r="B17" s="80" t="s">
        <v>60</v>
      </c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</row>
    <row r="18" spans="2:15" ht="16" hidden="1" outlineLevel="1" thickBot="1" x14ac:dyDescent="0.25">
      <c r="B18" s="39"/>
      <c r="C18" s="4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</row>
    <row r="19" spans="2:15" hidden="1" outlineLevel="1" x14ac:dyDescent="0.2">
      <c r="B19" s="70" t="s">
        <v>56</v>
      </c>
      <c r="C19" s="69"/>
      <c r="D19" s="68" t="s">
        <v>51</v>
      </c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9"/>
    </row>
    <row r="20" spans="2:15" ht="16" hidden="1" outlineLevel="1" thickBot="1" x14ac:dyDescent="0.25">
      <c r="B20" s="42" t="s">
        <v>53</v>
      </c>
      <c r="C20" s="43" t="s">
        <v>52</v>
      </c>
      <c r="D20" s="44">
        <v>100</v>
      </c>
      <c r="E20" s="45"/>
      <c r="F20" s="44">
        <v>200</v>
      </c>
      <c r="G20" s="44">
        <v>400</v>
      </c>
      <c r="H20" s="45"/>
      <c r="I20" s="44">
        <v>800</v>
      </c>
      <c r="J20" s="44">
        <v>1000</v>
      </c>
      <c r="K20" s="45"/>
      <c r="L20" s="44">
        <v>1500</v>
      </c>
      <c r="M20" s="44">
        <v>2000</v>
      </c>
      <c r="N20" s="45"/>
      <c r="O20" s="46">
        <v>3000</v>
      </c>
    </row>
    <row r="21" spans="2:15" hidden="1" outlineLevel="1" x14ac:dyDescent="0.2">
      <c r="B21" s="47" t="str">
        <f>B61</f>
        <v>Morgan</v>
      </c>
      <c r="C21" s="48">
        <v>85</v>
      </c>
      <c r="D21" s="49">
        <f>D20/($B$22/3.6)/($C$21/100)</f>
        <v>31.372549019607845</v>
      </c>
      <c r="E21" s="40">
        <f>E20/($B$22/3.6)/($C$21/100)</f>
        <v>0</v>
      </c>
      <c r="F21" s="49">
        <f>F20/($B$22/3.6)/($C$21/100)</f>
        <v>62.745098039215691</v>
      </c>
      <c r="G21" s="49">
        <f t="shared" ref="G21:O21" si="71">G20/($B$22/3.6)/($C$21/100)</f>
        <v>125.49019607843138</v>
      </c>
      <c r="H21" s="40">
        <f t="shared" si="71"/>
        <v>0</v>
      </c>
      <c r="I21" s="49">
        <f t="shared" si="71"/>
        <v>250.98039215686276</v>
      </c>
      <c r="J21" s="49">
        <f t="shared" si="71"/>
        <v>313.72549019607845</v>
      </c>
      <c r="K21" s="40">
        <f t="shared" si="71"/>
        <v>0</v>
      </c>
      <c r="L21" s="49">
        <f t="shared" si="71"/>
        <v>470.58823529411768</v>
      </c>
      <c r="M21" s="49">
        <f t="shared" si="71"/>
        <v>627.45098039215691</v>
      </c>
      <c r="N21" s="40">
        <f t="shared" si="71"/>
        <v>0</v>
      </c>
      <c r="O21" s="50">
        <f t="shared" si="71"/>
        <v>941.17647058823536</v>
      </c>
    </row>
    <row r="22" spans="2:15" hidden="1" outlineLevel="1" x14ac:dyDescent="0.2">
      <c r="B22" s="47">
        <f>VLOOKUP(B21,B5:C15,2,)</f>
        <v>13.5</v>
      </c>
      <c r="C22" s="48">
        <v>88</v>
      </c>
      <c r="D22" s="49">
        <f t="shared" ref="D22:O22" si="72">D$20/($B$22/3.6)/($C$22/100)</f>
        <v>30.303030303030305</v>
      </c>
      <c r="E22" s="40">
        <f t="shared" si="72"/>
        <v>0</v>
      </c>
      <c r="F22" s="49">
        <f t="shared" si="72"/>
        <v>60.606060606060609</v>
      </c>
      <c r="G22" s="49">
        <f t="shared" si="72"/>
        <v>121.21212121212122</v>
      </c>
      <c r="H22" s="40">
        <f t="shared" si="72"/>
        <v>0</v>
      </c>
      <c r="I22" s="49">
        <f t="shared" si="72"/>
        <v>242.42424242424244</v>
      </c>
      <c r="J22" s="49">
        <f t="shared" si="72"/>
        <v>303.03030303030306</v>
      </c>
      <c r="K22" s="40">
        <f t="shared" si="72"/>
        <v>0</v>
      </c>
      <c r="L22" s="49">
        <f t="shared" si="72"/>
        <v>454.54545454545456</v>
      </c>
      <c r="M22" s="49">
        <f t="shared" si="72"/>
        <v>606.06060606060612</v>
      </c>
      <c r="N22" s="40">
        <f t="shared" si="72"/>
        <v>0</v>
      </c>
      <c r="O22" s="50">
        <f t="shared" si="72"/>
        <v>909.09090909090912</v>
      </c>
    </row>
    <row r="23" spans="2:15" hidden="1" outlineLevel="1" x14ac:dyDescent="0.2">
      <c r="B23" s="47"/>
      <c r="C23" s="48">
        <v>90</v>
      </c>
      <c r="D23" s="49">
        <f t="shared" ref="D23:O23" si="73">D$20/($B$22/3.6)/($C$23/100)</f>
        <v>29.62962962962963</v>
      </c>
      <c r="E23" s="40">
        <f t="shared" si="73"/>
        <v>0</v>
      </c>
      <c r="F23" s="49">
        <f t="shared" si="73"/>
        <v>59.25925925925926</v>
      </c>
      <c r="G23" s="49">
        <f t="shared" si="73"/>
        <v>118.51851851851852</v>
      </c>
      <c r="H23" s="40">
        <f t="shared" si="73"/>
        <v>0</v>
      </c>
      <c r="I23" s="49">
        <f t="shared" si="73"/>
        <v>237.03703703703704</v>
      </c>
      <c r="J23" s="49">
        <f t="shared" si="73"/>
        <v>296.2962962962963</v>
      </c>
      <c r="K23" s="40">
        <f t="shared" si="73"/>
        <v>0</v>
      </c>
      <c r="L23" s="49">
        <f t="shared" si="73"/>
        <v>444.44444444444446</v>
      </c>
      <c r="M23" s="49">
        <f t="shared" si="73"/>
        <v>592.59259259259261</v>
      </c>
      <c r="N23" s="40">
        <f t="shared" si="73"/>
        <v>0</v>
      </c>
      <c r="O23" s="50">
        <f t="shared" si="73"/>
        <v>888.88888888888891</v>
      </c>
    </row>
    <row r="24" spans="2:15" hidden="1" outlineLevel="1" x14ac:dyDescent="0.2">
      <c r="B24" s="47"/>
      <c r="C24" s="48">
        <v>91</v>
      </c>
      <c r="D24" s="49">
        <f>D$20/($B$22/3.6)/($C$24/100)</f>
        <v>29.304029304029303</v>
      </c>
      <c r="E24" s="40">
        <f t="shared" ref="E24:O24" si="74">E$20/($B$22/3.6)/($C$24/100)</f>
        <v>0</v>
      </c>
      <c r="F24" s="49">
        <f t="shared" si="74"/>
        <v>58.608058608058606</v>
      </c>
      <c r="G24" s="49">
        <f t="shared" si="74"/>
        <v>117.21611721611721</v>
      </c>
      <c r="H24" s="40">
        <f t="shared" si="74"/>
        <v>0</v>
      </c>
      <c r="I24" s="49">
        <f t="shared" si="74"/>
        <v>234.43223443223442</v>
      </c>
      <c r="J24" s="49">
        <f t="shared" si="74"/>
        <v>293.04029304029308</v>
      </c>
      <c r="K24" s="40">
        <f t="shared" si="74"/>
        <v>0</v>
      </c>
      <c r="L24" s="49">
        <f t="shared" si="74"/>
        <v>439.56043956043953</v>
      </c>
      <c r="M24" s="49">
        <f t="shared" si="74"/>
        <v>586.08058608058616</v>
      </c>
      <c r="N24" s="40">
        <f t="shared" si="74"/>
        <v>0</v>
      </c>
      <c r="O24" s="50">
        <f t="shared" si="74"/>
        <v>879.12087912087907</v>
      </c>
    </row>
    <row r="25" spans="2:15" hidden="1" outlineLevel="1" x14ac:dyDescent="0.2">
      <c r="B25" s="47"/>
      <c r="C25" s="48">
        <v>93</v>
      </c>
      <c r="D25" s="49">
        <f t="shared" ref="D25:O25" si="75">D$20/($B$22/3.6)/($C$25/100)</f>
        <v>28.673835125448029</v>
      </c>
      <c r="E25" s="40">
        <f t="shared" si="75"/>
        <v>0</v>
      </c>
      <c r="F25" s="49">
        <f t="shared" si="75"/>
        <v>57.347670250896059</v>
      </c>
      <c r="G25" s="49">
        <f t="shared" si="75"/>
        <v>114.69534050179212</v>
      </c>
      <c r="H25" s="40">
        <f t="shared" si="75"/>
        <v>0</v>
      </c>
      <c r="I25" s="49">
        <f t="shared" si="75"/>
        <v>229.39068100358423</v>
      </c>
      <c r="J25" s="49">
        <f t="shared" si="75"/>
        <v>286.73835125448028</v>
      </c>
      <c r="K25" s="40">
        <f t="shared" si="75"/>
        <v>0</v>
      </c>
      <c r="L25" s="49">
        <f t="shared" si="75"/>
        <v>430.10752688172039</v>
      </c>
      <c r="M25" s="49">
        <f t="shared" si="75"/>
        <v>573.47670250896056</v>
      </c>
      <c r="N25" s="40">
        <f t="shared" si="75"/>
        <v>0</v>
      </c>
      <c r="O25" s="50">
        <f t="shared" si="75"/>
        <v>860.21505376344078</v>
      </c>
    </row>
    <row r="26" spans="2:15" hidden="1" outlineLevel="1" x14ac:dyDescent="0.2">
      <c r="B26" s="47"/>
      <c r="C26" s="48">
        <v>95</v>
      </c>
      <c r="D26" s="49">
        <f>D$20/($B$22/3.6)/($C$26/100)</f>
        <v>28.070175438596493</v>
      </c>
      <c r="E26" s="40">
        <f t="shared" ref="E26:O26" si="76">E$20/($B$22/3.6)/($C$26/100)</f>
        <v>0</v>
      </c>
      <c r="F26" s="49">
        <f t="shared" si="76"/>
        <v>56.140350877192986</v>
      </c>
      <c r="G26" s="49">
        <f t="shared" si="76"/>
        <v>112.28070175438597</v>
      </c>
      <c r="H26" s="40">
        <f t="shared" si="76"/>
        <v>0</v>
      </c>
      <c r="I26" s="49">
        <f t="shared" si="76"/>
        <v>224.56140350877195</v>
      </c>
      <c r="J26" s="49">
        <f t="shared" si="76"/>
        <v>280.70175438596493</v>
      </c>
      <c r="K26" s="40">
        <f t="shared" si="76"/>
        <v>0</v>
      </c>
      <c r="L26" s="49">
        <f t="shared" si="76"/>
        <v>421.0526315789474</v>
      </c>
      <c r="M26" s="49">
        <f t="shared" si="76"/>
        <v>561.40350877192986</v>
      </c>
      <c r="N26" s="40">
        <f t="shared" si="76"/>
        <v>0</v>
      </c>
      <c r="O26" s="50">
        <f t="shared" si="76"/>
        <v>842.1052631578948</v>
      </c>
    </row>
    <row r="27" spans="2:15" hidden="1" outlineLevel="1" x14ac:dyDescent="0.2">
      <c r="B27" s="47"/>
      <c r="C27" s="48">
        <v>100</v>
      </c>
      <c r="D27" s="49">
        <f t="shared" ref="D27:O27" si="77">D$20/($B$22/3.6)/($C$27/100)</f>
        <v>26.666666666666668</v>
      </c>
      <c r="E27" s="40">
        <f t="shared" si="77"/>
        <v>0</v>
      </c>
      <c r="F27" s="49">
        <f t="shared" si="77"/>
        <v>53.333333333333336</v>
      </c>
      <c r="G27" s="49">
        <f t="shared" si="77"/>
        <v>106.66666666666667</v>
      </c>
      <c r="H27" s="40">
        <f t="shared" si="77"/>
        <v>0</v>
      </c>
      <c r="I27" s="49">
        <f t="shared" si="77"/>
        <v>213.33333333333334</v>
      </c>
      <c r="J27" s="49">
        <f t="shared" si="77"/>
        <v>266.66666666666669</v>
      </c>
      <c r="K27" s="40">
        <f t="shared" si="77"/>
        <v>0</v>
      </c>
      <c r="L27" s="49">
        <f t="shared" si="77"/>
        <v>400</v>
      </c>
      <c r="M27" s="49">
        <f t="shared" si="77"/>
        <v>533.33333333333337</v>
      </c>
      <c r="N27" s="40">
        <f t="shared" si="77"/>
        <v>0</v>
      </c>
      <c r="O27" s="50">
        <f t="shared" si="77"/>
        <v>800</v>
      </c>
    </row>
    <row r="28" spans="2:15" ht="16" hidden="1" outlineLevel="1" thickBot="1" x14ac:dyDescent="0.25">
      <c r="B28" s="51"/>
      <c r="C28" s="52">
        <v>105</v>
      </c>
      <c r="D28" s="53">
        <f>D$20/($B$22/3.6)/($C$28/100)</f>
        <v>25.396825396825395</v>
      </c>
      <c r="E28" s="54">
        <f t="shared" ref="E28:O28" si="78">E$20/($B$22/3.6)/($C$28/100)</f>
        <v>0</v>
      </c>
      <c r="F28" s="53">
        <f t="shared" si="78"/>
        <v>50.793650793650791</v>
      </c>
      <c r="G28" s="53">
        <f t="shared" si="78"/>
        <v>101.58730158730158</v>
      </c>
      <c r="H28" s="54">
        <f t="shared" si="78"/>
        <v>0</v>
      </c>
      <c r="I28" s="53">
        <f t="shared" si="78"/>
        <v>203.17460317460316</v>
      </c>
      <c r="J28" s="53">
        <f t="shared" si="78"/>
        <v>253.96825396825398</v>
      </c>
      <c r="K28" s="54">
        <f t="shared" si="78"/>
        <v>0</v>
      </c>
      <c r="L28" s="53">
        <f t="shared" si="78"/>
        <v>380.95238095238096</v>
      </c>
      <c r="M28" s="53">
        <f t="shared" si="78"/>
        <v>507.93650793650795</v>
      </c>
      <c r="N28" s="54">
        <f t="shared" si="78"/>
        <v>0</v>
      </c>
      <c r="O28" s="55">
        <f t="shared" si="78"/>
        <v>761.90476190476193</v>
      </c>
    </row>
    <row r="29" spans="2:15" hidden="1" outlineLevel="1" x14ac:dyDescent="0.2"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</row>
    <row r="30" spans="2:15" hidden="1" outlineLevel="1" x14ac:dyDescent="0.2"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</row>
    <row r="31" spans="2:15" hidden="1" outlineLevel="1" x14ac:dyDescent="0.2">
      <c r="B31" s="41"/>
      <c r="C31" s="41"/>
      <c r="D31" s="57">
        <f>ROUNDDOWN(D21/60,0)</f>
        <v>0</v>
      </c>
      <c r="E31" s="57">
        <f t="shared" ref="E31:N31" si="79">ROUNDDOWN(E21/60,0)</f>
        <v>0</v>
      </c>
      <c r="F31" s="57">
        <f t="shared" si="79"/>
        <v>1</v>
      </c>
      <c r="G31" s="57">
        <f t="shared" si="79"/>
        <v>2</v>
      </c>
      <c r="H31" s="57">
        <f t="shared" si="79"/>
        <v>0</v>
      </c>
      <c r="I31" s="57">
        <f t="shared" si="79"/>
        <v>4</v>
      </c>
      <c r="J31" s="57">
        <f t="shared" si="79"/>
        <v>5</v>
      </c>
      <c r="K31" s="57">
        <f t="shared" si="79"/>
        <v>0</v>
      </c>
      <c r="L31" s="57">
        <f t="shared" si="79"/>
        <v>7</v>
      </c>
      <c r="M31" s="57">
        <f t="shared" si="79"/>
        <v>10</v>
      </c>
      <c r="N31" s="57">
        <f t="shared" si="79"/>
        <v>0</v>
      </c>
      <c r="O31" s="57">
        <f>ROUNDDOWN(O21/60,0)</f>
        <v>15</v>
      </c>
    </row>
    <row r="32" spans="2:15" hidden="1" outlineLevel="1" x14ac:dyDescent="0.2">
      <c r="B32" s="41"/>
      <c r="C32" s="41"/>
      <c r="D32" s="57">
        <f t="shared" ref="D32:O32" si="80">ROUNDDOWN(D22/60,0)</f>
        <v>0</v>
      </c>
      <c r="E32" s="57">
        <f t="shared" si="80"/>
        <v>0</v>
      </c>
      <c r="F32" s="57">
        <f t="shared" si="80"/>
        <v>1</v>
      </c>
      <c r="G32" s="57">
        <f t="shared" si="80"/>
        <v>2</v>
      </c>
      <c r="H32" s="57">
        <f t="shared" si="80"/>
        <v>0</v>
      </c>
      <c r="I32" s="57">
        <f t="shared" si="80"/>
        <v>4</v>
      </c>
      <c r="J32" s="57">
        <f t="shared" si="80"/>
        <v>5</v>
      </c>
      <c r="K32" s="57">
        <f t="shared" si="80"/>
        <v>0</v>
      </c>
      <c r="L32" s="57">
        <f t="shared" si="80"/>
        <v>7</v>
      </c>
      <c r="M32" s="57">
        <f t="shared" si="80"/>
        <v>10</v>
      </c>
      <c r="N32" s="57">
        <f t="shared" si="80"/>
        <v>0</v>
      </c>
      <c r="O32" s="57">
        <f t="shared" si="80"/>
        <v>15</v>
      </c>
    </row>
    <row r="33" spans="2:19" hidden="1" outlineLevel="1" x14ac:dyDescent="0.2">
      <c r="B33" s="41"/>
      <c r="C33" s="41"/>
      <c r="D33" s="57">
        <f t="shared" ref="D33:O33" si="81">ROUNDDOWN(D23/60,0)</f>
        <v>0</v>
      </c>
      <c r="E33" s="57">
        <f t="shared" si="81"/>
        <v>0</v>
      </c>
      <c r="F33" s="57">
        <f t="shared" si="81"/>
        <v>0</v>
      </c>
      <c r="G33" s="57">
        <f t="shared" si="81"/>
        <v>1</v>
      </c>
      <c r="H33" s="57">
        <f t="shared" si="81"/>
        <v>0</v>
      </c>
      <c r="I33" s="57">
        <f t="shared" si="81"/>
        <v>3</v>
      </c>
      <c r="J33" s="57">
        <f t="shared" si="81"/>
        <v>4</v>
      </c>
      <c r="K33" s="57">
        <f t="shared" si="81"/>
        <v>0</v>
      </c>
      <c r="L33" s="57">
        <f t="shared" si="81"/>
        <v>7</v>
      </c>
      <c r="M33" s="57">
        <f t="shared" si="81"/>
        <v>9</v>
      </c>
      <c r="N33" s="57">
        <f t="shared" si="81"/>
        <v>0</v>
      </c>
      <c r="O33" s="57">
        <f t="shared" si="81"/>
        <v>14</v>
      </c>
    </row>
    <row r="34" spans="2:19" hidden="1" outlineLevel="1" x14ac:dyDescent="0.2">
      <c r="B34" s="41"/>
      <c r="C34" s="41"/>
      <c r="D34" s="57">
        <f t="shared" ref="D34:O34" si="82">ROUNDDOWN(D24/60,0)</f>
        <v>0</v>
      </c>
      <c r="E34" s="57">
        <f t="shared" si="82"/>
        <v>0</v>
      </c>
      <c r="F34" s="57">
        <f t="shared" si="82"/>
        <v>0</v>
      </c>
      <c r="G34" s="57">
        <f t="shared" si="82"/>
        <v>1</v>
      </c>
      <c r="H34" s="57">
        <f t="shared" si="82"/>
        <v>0</v>
      </c>
      <c r="I34" s="57">
        <f t="shared" si="82"/>
        <v>3</v>
      </c>
      <c r="J34" s="57">
        <f t="shared" si="82"/>
        <v>4</v>
      </c>
      <c r="K34" s="57">
        <f t="shared" si="82"/>
        <v>0</v>
      </c>
      <c r="L34" s="57">
        <f t="shared" si="82"/>
        <v>7</v>
      </c>
      <c r="M34" s="57">
        <f t="shared" si="82"/>
        <v>9</v>
      </c>
      <c r="N34" s="57">
        <f t="shared" si="82"/>
        <v>0</v>
      </c>
      <c r="O34" s="57">
        <f t="shared" si="82"/>
        <v>14</v>
      </c>
      <c r="S34" s="2"/>
    </row>
    <row r="35" spans="2:19" hidden="1" outlineLevel="1" x14ac:dyDescent="0.2">
      <c r="B35" s="41"/>
      <c r="C35" s="41"/>
      <c r="D35" s="57">
        <f t="shared" ref="D35:O35" si="83">ROUNDDOWN(D25/60,0)</f>
        <v>0</v>
      </c>
      <c r="E35" s="57">
        <f t="shared" si="83"/>
        <v>0</v>
      </c>
      <c r="F35" s="57">
        <f t="shared" si="83"/>
        <v>0</v>
      </c>
      <c r="G35" s="57">
        <f t="shared" si="83"/>
        <v>1</v>
      </c>
      <c r="H35" s="57">
        <f t="shared" si="83"/>
        <v>0</v>
      </c>
      <c r="I35" s="57">
        <f t="shared" si="83"/>
        <v>3</v>
      </c>
      <c r="J35" s="57">
        <f t="shared" si="83"/>
        <v>4</v>
      </c>
      <c r="K35" s="57">
        <f t="shared" si="83"/>
        <v>0</v>
      </c>
      <c r="L35" s="57">
        <f t="shared" si="83"/>
        <v>7</v>
      </c>
      <c r="M35" s="57">
        <f t="shared" si="83"/>
        <v>9</v>
      </c>
      <c r="N35" s="57">
        <f t="shared" si="83"/>
        <v>0</v>
      </c>
      <c r="O35" s="57">
        <f t="shared" si="83"/>
        <v>14</v>
      </c>
    </row>
    <row r="36" spans="2:19" hidden="1" outlineLevel="1" x14ac:dyDescent="0.2">
      <c r="B36" s="41"/>
      <c r="C36" s="41"/>
      <c r="D36" s="57">
        <f t="shared" ref="D36:O36" si="84">ROUNDDOWN(D26/60,0)</f>
        <v>0</v>
      </c>
      <c r="E36" s="57">
        <f t="shared" si="84"/>
        <v>0</v>
      </c>
      <c r="F36" s="57">
        <f t="shared" si="84"/>
        <v>0</v>
      </c>
      <c r="G36" s="57">
        <f t="shared" si="84"/>
        <v>1</v>
      </c>
      <c r="H36" s="57">
        <f t="shared" si="84"/>
        <v>0</v>
      </c>
      <c r="I36" s="57">
        <f t="shared" si="84"/>
        <v>3</v>
      </c>
      <c r="J36" s="57">
        <f t="shared" si="84"/>
        <v>4</v>
      </c>
      <c r="K36" s="57">
        <f t="shared" si="84"/>
        <v>0</v>
      </c>
      <c r="L36" s="57">
        <f t="shared" si="84"/>
        <v>7</v>
      </c>
      <c r="M36" s="57">
        <f t="shared" si="84"/>
        <v>9</v>
      </c>
      <c r="N36" s="57">
        <f t="shared" si="84"/>
        <v>0</v>
      </c>
      <c r="O36" s="57">
        <f t="shared" si="84"/>
        <v>14</v>
      </c>
    </row>
    <row r="37" spans="2:19" hidden="1" outlineLevel="1" x14ac:dyDescent="0.2">
      <c r="B37" s="41"/>
      <c r="C37" s="41"/>
      <c r="D37" s="57">
        <f t="shared" ref="D37:O37" si="85">ROUNDDOWN(D27/60,0)</f>
        <v>0</v>
      </c>
      <c r="E37" s="57">
        <f t="shared" si="85"/>
        <v>0</v>
      </c>
      <c r="F37" s="57">
        <f t="shared" si="85"/>
        <v>0</v>
      </c>
      <c r="G37" s="57">
        <f t="shared" si="85"/>
        <v>1</v>
      </c>
      <c r="H37" s="57">
        <f t="shared" si="85"/>
        <v>0</v>
      </c>
      <c r="I37" s="57">
        <f t="shared" si="85"/>
        <v>3</v>
      </c>
      <c r="J37" s="57">
        <f t="shared" si="85"/>
        <v>4</v>
      </c>
      <c r="K37" s="57">
        <f t="shared" si="85"/>
        <v>0</v>
      </c>
      <c r="L37" s="57">
        <f t="shared" si="85"/>
        <v>6</v>
      </c>
      <c r="M37" s="57">
        <f t="shared" si="85"/>
        <v>8</v>
      </c>
      <c r="N37" s="57">
        <f t="shared" si="85"/>
        <v>0</v>
      </c>
      <c r="O37" s="57">
        <f t="shared" si="85"/>
        <v>13</v>
      </c>
    </row>
    <row r="38" spans="2:19" hidden="1" outlineLevel="1" x14ac:dyDescent="0.2">
      <c r="B38" s="41"/>
      <c r="C38" s="41"/>
      <c r="D38" s="57">
        <f t="shared" ref="D38:O38" si="86">ROUNDDOWN(D28/60,0)</f>
        <v>0</v>
      </c>
      <c r="E38" s="57">
        <f t="shared" si="86"/>
        <v>0</v>
      </c>
      <c r="F38" s="57">
        <f t="shared" si="86"/>
        <v>0</v>
      </c>
      <c r="G38" s="57">
        <f t="shared" si="86"/>
        <v>1</v>
      </c>
      <c r="H38" s="57">
        <f t="shared" si="86"/>
        <v>0</v>
      </c>
      <c r="I38" s="57">
        <f t="shared" si="86"/>
        <v>3</v>
      </c>
      <c r="J38" s="57">
        <f t="shared" si="86"/>
        <v>4</v>
      </c>
      <c r="K38" s="57">
        <f t="shared" si="86"/>
        <v>0</v>
      </c>
      <c r="L38" s="57">
        <f t="shared" si="86"/>
        <v>6</v>
      </c>
      <c r="M38" s="57">
        <f t="shared" si="86"/>
        <v>8</v>
      </c>
      <c r="N38" s="57">
        <f t="shared" si="86"/>
        <v>0</v>
      </c>
      <c r="O38" s="57">
        <f t="shared" si="86"/>
        <v>12</v>
      </c>
    </row>
    <row r="39" spans="2:19" hidden="1" outlineLevel="1" x14ac:dyDescent="0.2"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</row>
    <row r="40" spans="2:19" hidden="1" outlineLevel="1" x14ac:dyDescent="0.2">
      <c r="B40" s="41"/>
      <c r="C40" s="41"/>
      <c r="D40" s="56">
        <f>D21/60</f>
        <v>0.52287581699346408</v>
      </c>
      <c r="E40" s="56">
        <f t="shared" ref="E40:N40" si="87">E21/60</f>
        <v>0</v>
      </c>
      <c r="F40" s="56">
        <f t="shared" si="87"/>
        <v>1.0457516339869282</v>
      </c>
      <c r="G40" s="56">
        <f t="shared" si="87"/>
        <v>2.0915032679738563</v>
      </c>
      <c r="H40" s="56">
        <f t="shared" si="87"/>
        <v>0</v>
      </c>
      <c r="I40" s="56">
        <f t="shared" si="87"/>
        <v>4.1830065359477127</v>
      </c>
      <c r="J40" s="56">
        <f t="shared" si="87"/>
        <v>5.2287581699346406</v>
      </c>
      <c r="K40" s="56">
        <f t="shared" si="87"/>
        <v>0</v>
      </c>
      <c r="L40" s="56">
        <f t="shared" si="87"/>
        <v>7.8431372549019613</v>
      </c>
      <c r="M40" s="56">
        <f t="shared" si="87"/>
        <v>10.457516339869281</v>
      </c>
      <c r="N40" s="56">
        <f t="shared" si="87"/>
        <v>0</v>
      </c>
      <c r="O40" s="56">
        <f>O21/60</f>
        <v>15.686274509803923</v>
      </c>
    </row>
    <row r="41" spans="2:19" hidden="1" outlineLevel="1" x14ac:dyDescent="0.2">
      <c r="B41" s="41"/>
      <c r="C41" s="41"/>
      <c r="D41" s="56">
        <f t="shared" ref="D41:O41" si="88">D22/60</f>
        <v>0.50505050505050508</v>
      </c>
      <c r="E41" s="56">
        <f t="shared" si="88"/>
        <v>0</v>
      </c>
      <c r="F41" s="56">
        <f t="shared" si="88"/>
        <v>1.0101010101010102</v>
      </c>
      <c r="G41" s="56">
        <f t="shared" si="88"/>
        <v>2.0202020202020203</v>
      </c>
      <c r="H41" s="56">
        <f t="shared" si="88"/>
        <v>0</v>
      </c>
      <c r="I41" s="56">
        <f t="shared" si="88"/>
        <v>4.0404040404040407</v>
      </c>
      <c r="J41" s="56">
        <f t="shared" si="88"/>
        <v>5.0505050505050511</v>
      </c>
      <c r="K41" s="56">
        <f t="shared" si="88"/>
        <v>0</v>
      </c>
      <c r="L41" s="56">
        <f t="shared" si="88"/>
        <v>7.5757575757575761</v>
      </c>
      <c r="M41" s="56">
        <f t="shared" si="88"/>
        <v>10.101010101010102</v>
      </c>
      <c r="N41" s="56">
        <f t="shared" si="88"/>
        <v>0</v>
      </c>
      <c r="O41" s="56">
        <f t="shared" si="88"/>
        <v>15.151515151515152</v>
      </c>
    </row>
    <row r="42" spans="2:19" hidden="1" outlineLevel="1" x14ac:dyDescent="0.2">
      <c r="B42" s="41"/>
      <c r="C42" s="41"/>
      <c r="D42" s="56">
        <f t="shared" ref="D42:O42" si="89">D23/60</f>
        <v>0.49382716049382719</v>
      </c>
      <c r="E42" s="56">
        <f t="shared" si="89"/>
        <v>0</v>
      </c>
      <c r="F42" s="56">
        <f t="shared" si="89"/>
        <v>0.98765432098765438</v>
      </c>
      <c r="G42" s="56">
        <f t="shared" si="89"/>
        <v>1.9753086419753088</v>
      </c>
      <c r="H42" s="56">
        <f t="shared" si="89"/>
        <v>0</v>
      </c>
      <c r="I42" s="56">
        <f t="shared" si="89"/>
        <v>3.9506172839506175</v>
      </c>
      <c r="J42" s="56">
        <f t="shared" si="89"/>
        <v>4.9382716049382713</v>
      </c>
      <c r="K42" s="56">
        <f t="shared" si="89"/>
        <v>0</v>
      </c>
      <c r="L42" s="56">
        <f t="shared" si="89"/>
        <v>7.4074074074074074</v>
      </c>
      <c r="M42" s="56">
        <f t="shared" si="89"/>
        <v>9.8765432098765427</v>
      </c>
      <c r="N42" s="56">
        <f t="shared" si="89"/>
        <v>0</v>
      </c>
      <c r="O42" s="56">
        <f t="shared" si="89"/>
        <v>14.814814814814815</v>
      </c>
    </row>
    <row r="43" spans="2:19" hidden="1" outlineLevel="1" x14ac:dyDescent="0.2">
      <c r="B43" s="41"/>
      <c r="C43" s="41"/>
      <c r="D43" s="56">
        <f t="shared" ref="D43:O43" si="90">D24/60</f>
        <v>0.48840048840048839</v>
      </c>
      <c r="E43" s="56">
        <f t="shared" si="90"/>
        <v>0</v>
      </c>
      <c r="F43" s="56">
        <f t="shared" si="90"/>
        <v>0.97680097680097677</v>
      </c>
      <c r="G43" s="56">
        <f t="shared" si="90"/>
        <v>1.9536019536019535</v>
      </c>
      <c r="H43" s="56">
        <f t="shared" si="90"/>
        <v>0</v>
      </c>
      <c r="I43" s="56">
        <f t="shared" si="90"/>
        <v>3.9072039072039071</v>
      </c>
      <c r="J43" s="56">
        <f t="shared" si="90"/>
        <v>4.8840048840048844</v>
      </c>
      <c r="K43" s="56">
        <f t="shared" si="90"/>
        <v>0</v>
      </c>
      <c r="L43" s="56">
        <f t="shared" si="90"/>
        <v>7.3260073260073257</v>
      </c>
      <c r="M43" s="56">
        <f t="shared" si="90"/>
        <v>9.7680097680097688</v>
      </c>
      <c r="N43" s="56">
        <f t="shared" si="90"/>
        <v>0</v>
      </c>
      <c r="O43" s="56">
        <f t="shared" si="90"/>
        <v>14.652014652014651</v>
      </c>
    </row>
    <row r="44" spans="2:19" hidden="1" outlineLevel="1" x14ac:dyDescent="0.2">
      <c r="B44" s="41"/>
      <c r="C44" s="41"/>
      <c r="D44" s="56">
        <f t="shared" ref="D44:O44" si="91">D25/60</f>
        <v>0.47789725209080047</v>
      </c>
      <c r="E44" s="56">
        <f t="shared" si="91"/>
        <v>0</v>
      </c>
      <c r="F44" s="56">
        <f t="shared" si="91"/>
        <v>0.95579450418160095</v>
      </c>
      <c r="G44" s="56">
        <f t="shared" si="91"/>
        <v>1.9115890083632019</v>
      </c>
      <c r="H44" s="56">
        <f t="shared" si="91"/>
        <v>0</v>
      </c>
      <c r="I44" s="56">
        <f t="shared" si="91"/>
        <v>3.8231780167264038</v>
      </c>
      <c r="J44" s="56">
        <f t="shared" si="91"/>
        <v>4.7789725209080043</v>
      </c>
      <c r="K44" s="56">
        <f t="shared" si="91"/>
        <v>0</v>
      </c>
      <c r="L44" s="56">
        <f t="shared" si="91"/>
        <v>7.1684587813620064</v>
      </c>
      <c r="M44" s="56">
        <f t="shared" si="91"/>
        <v>9.5579450418160086</v>
      </c>
      <c r="N44" s="56">
        <f t="shared" si="91"/>
        <v>0</v>
      </c>
      <c r="O44" s="56">
        <f t="shared" si="91"/>
        <v>14.336917562724013</v>
      </c>
    </row>
    <row r="45" spans="2:19" hidden="1" outlineLevel="1" x14ac:dyDescent="0.2">
      <c r="B45" s="41"/>
      <c r="C45" s="41"/>
      <c r="D45" s="56">
        <f t="shared" ref="D45:O45" si="92">D26/60</f>
        <v>0.46783625730994155</v>
      </c>
      <c r="E45" s="56">
        <f t="shared" si="92"/>
        <v>0</v>
      </c>
      <c r="F45" s="56">
        <f t="shared" si="92"/>
        <v>0.9356725146198831</v>
      </c>
      <c r="G45" s="56">
        <f t="shared" si="92"/>
        <v>1.8713450292397662</v>
      </c>
      <c r="H45" s="56">
        <f t="shared" si="92"/>
        <v>0</v>
      </c>
      <c r="I45" s="56">
        <f t="shared" si="92"/>
        <v>3.7426900584795324</v>
      </c>
      <c r="J45" s="56">
        <f t="shared" si="92"/>
        <v>4.6783625730994158</v>
      </c>
      <c r="K45" s="56">
        <f t="shared" si="92"/>
        <v>0</v>
      </c>
      <c r="L45" s="56">
        <f t="shared" si="92"/>
        <v>7.0175438596491233</v>
      </c>
      <c r="M45" s="56">
        <f t="shared" si="92"/>
        <v>9.3567251461988317</v>
      </c>
      <c r="N45" s="56">
        <f t="shared" si="92"/>
        <v>0</v>
      </c>
      <c r="O45" s="56">
        <f t="shared" si="92"/>
        <v>14.035087719298247</v>
      </c>
    </row>
    <row r="46" spans="2:19" hidden="1" outlineLevel="1" x14ac:dyDescent="0.2">
      <c r="B46" s="41"/>
      <c r="C46" s="41"/>
      <c r="D46" s="56">
        <f t="shared" ref="D46:O46" si="93">D27/60</f>
        <v>0.44444444444444448</v>
      </c>
      <c r="E46" s="56">
        <f t="shared" si="93"/>
        <v>0</v>
      </c>
      <c r="F46" s="56">
        <f t="shared" si="93"/>
        <v>0.88888888888888895</v>
      </c>
      <c r="G46" s="56">
        <f t="shared" si="93"/>
        <v>1.7777777777777779</v>
      </c>
      <c r="H46" s="56">
        <f t="shared" si="93"/>
        <v>0</v>
      </c>
      <c r="I46" s="56">
        <f t="shared" si="93"/>
        <v>3.5555555555555558</v>
      </c>
      <c r="J46" s="56">
        <f t="shared" si="93"/>
        <v>4.4444444444444446</v>
      </c>
      <c r="K46" s="56">
        <f t="shared" si="93"/>
        <v>0</v>
      </c>
      <c r="L46" s="56">
        <f t="shared" si="93"/>
        <v>6.666666666666667</v>
      </c>
      <c r="M46" s="56">
        <f t="shared" si="93"/>
        <v>8.8888888888888893</v>
      </c>
      <c r="N46" s="56">
        <f t="shared" si="93"/>
        <v>0</v>
      </c>
      <c r="O46" s="56">
        <f t="shared" si="93"/>
        <v>13.333333333333334</v>
      </c>
    </row>
    <row r="47" spans="2:19" hidden="1" outlineLevel="1" x14ac:dyDescent="0.2">
      <c r="B47" s="41"/>
      <c r="C47" s="41"/>
      <c r="D47" s="56">
        <f t="shared" ref="D47:N47" si="94">D28/60</f>
        <v>0.42328042328042326</v>
      </c>
      <c r="E47" s="56">
        <f t="shared" si="94"/>
        <v>0</v>
      </c>
      <c r="F47" s="56">
        <f t="shared" si="94"/>
        <v>0.84656084656084651</v>
      </c>
      <c r="G47" s="56">
        <f t="shared" si="94"/>
        <v>1.693121693121693</v>
      </c>
      <c r="H47" s="56">
        <f t="shared" si="94"/>
        <v>0</v>
      </c>
      <c r="I47" s="56">
        <f t="shared" si="94"/>
        <v>3.3862433862433861</v>
      </c>
      <c r="J47" s="56">
        <f t="shared" si="94"/>
        <v>4.2328042328042326</v>
      </c>
      <c r="K47" s="56">
        <f t="shared" si="94"/>
        <v>0</v>
      </c>
      <c r="L47" s="56">
        <f t="shared" si="94"/>
        <v>6.3492063492063497</v>
      </c>
      <c r="M47" s="56">
        <f t="shared" si="94"/>
        <v>8.4656084656084651</v>
      </c>
      <c r="N47" s="56">
        <f t="shared" si="94"/>
        <v>0</v>
      </c>
      <c r="O47" s="56">
        <f>O28/60</f>
        <v>12.698412698412699</v>
      </c>
    </row>
    <row r="48" spans="2:19" hidden="1" outlineLevel="1" x14ac:dyDescent="0.2"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</row>
    <row r="49" spans="2:15" hidden="1" outlineLevel="1" x14ac:dyDescent="0.2">
      <c r="B49" s="41"/>
      <c r="C49" s="41"/>
      <c r="D49" s="57">
        <f>100*ROUND((D40-D31)*0.6,2)</f>
        <v>31</v>
      </c>
      <c r="E49" s="57">
        <f t="shared" ref="E49:O49" si="95">100*ROUND((E40-E31)*0.6,2)</f>
        <v>0</v>
      </c>
      <c r="F49" s="57">
        <f t="shared" si="95"/>
        <v>3</v>
      </c>
      <c r="G49" s="57">
        <f t="shared" si="95"/>
        <v>5</v>
      </c>
      <c r="H49" s="57">
        <f t="shared" si="95"/>
        <v>0</v>
      </c>
      <c r="I49" s="57">
        <f t="shared" si="95"/>
        <v>11</v>
      </c>
      <c r="J49" s="57">
        <f t="shared" si="95"/>
        <v>14.000000000000002</v>
      </c>
      <c r="K49" s="57">
        <f t="shared" si="95"/>
        <v>0</v>
      </c>
      <c r="L49" s="57">
        <f t="shared" si="95"/>
        <v>51</v>
      </c>
      <c r="M49" s="57">
        <f t="shared" si="95"/>
        <v>27</v>
      </c>
      <c r="N49" s="57">
        <f t="shared" si="95"/>
        <v>0</v>
      </c>
      <c r="O49" s="57">
        <f t="shared" si="95"/>
        <v>41</v>
      </c>
    </row>
    <row r="50" spans="2:15" hidden="1" outlineLevel="1" x14ac:dyDescent="0.2">
      <c r="B50" s="41"/>
      <c r="C50" s="41"/>
      <c r="D50" s="57">
        <f t="shared" ref="D50:O56" si="96">100*ROUND((D41-D32)*0.6,2)</f>
        <v>30</v>
      </c>
      <c r="E50" s="57">
        <f t="shared" si="96"/>
        <v>0</v>
      </c>
      <c r="F50" s="57">
        <f t="shared" si="96"/>
        <v>1</v>
      </c>
      <c r="G50" s="57">
        <f t="shared" si="96"/>
        <v>1</v>
      </c>
      <c r="H50" s="57">
        <f t="shared" si="96"/>
        <v>0</v>
      </c>
      <c r="I50" s="57">
        <f t="shared" si="96"/>
        <v>2</v>
      </c>
      <c r="J50" s="57">
        <f t="shared" si="96"/>
        <v>3</v>
      </c>
      <c r="K50" s="57">
        <f t="shared" si="96"/>
        <v>0</v>
      </c>
      <c r="L50" s="57">
        <f t="shared" si="96"/>
        <v>35</v>
      </c>
      <c r="M50" s="57">
        <f t="shared" si="96"/>
        <v>6</v>
      </c>
      <c r="N50" s="57">
        <f t="shared" si="96"/>
        <v>0</v>
      </c>
      <c r="O50" s="57">
        <f t="shared" si="96"/>
        <v>9</v>
      </c>
    </row>
    <row r="51" spans="2:15" hidden="1" outlineLevel="1" x14ac:dyDescent="0.2">
      <c r="B51" s="41"/>
      <c r="C51" s="41"/>
      <c r="D51" s="57">
        <f t="shared" si="96"/>
        <v>30</v>
      </c>
      <c r="E51" s="57">
        <f t="shared" si="96"/>
        <v>0</v>
      </c>
      <c r="F51" s="57">
        <f t="shared" si="96"/>
        <v>59</v>
      </c>
      <c r="G51" s="57">
        <f t="shared" si="96"/>
        <v>59</v>
      </c>
      <c r="H51" s="57">
        <f t="shared" si="96"/>
        <v>0</v>
      </c>
      <c r="I51" s="57">
        <f t="shared" si="96"/>
        <v>56.999999999999993</v>
      </c>
      <c r="J51" s="57">
        <f t="shared" si="96"/>
        <v>56.000000000000007</v>
      </c>
      <c r="K51" s="57">
        <f t="shared" si="96"/>
        <v>0</v>
      </c>
      <c r="L51" s="57">
        <f t="shared" si="96"/>
        <v>24</v>
      </c>
      <c r="M51" s="57">
        <f t="shared" si="96"/>
        <v>53</v>
      </c>
      <c r="N51" s="57">
        <f t="shared" si="96"/>
        <v>0</v>
      </c>
      <c r="O51" s="57">
        <f t="shared" si="96"/>
        <v>49</v>
      </c>
    </row>
    <row r="52" spans="2:15" hidden="1" outlineLevel="1" x14ac:dyDescent="0.2">
      <c r="B52" s="41"/>
      <c r="C52" s="41"/>
      <c r="D52" s="57">
        <f t="shared" si="96"/>
        <v>28.999999999999996</v>
      </c>
      <c r="E52" s="57">
        <f t="shared" si="96"/>
        <v>0</v>
      </c>
      <c r="F52" s="57">
        <f t="shared" si="96"/>
        <v>59</v>
      </c>
      <c r="G52" s="57">
        <f t="shared" si="96"/>
        <v>56.999999999999993</v>
      </c>
      <c r="H52" s="57">
        <f t="shared" si="96"/>
        <v>0</v>
      </c>
      <c r="I52" s="57">
        <f t="shared" si="96"/>
        <v>54</v>
      </c>
      <c r="J52" s="57">
        <f t="shared" si="96"/>
        <v>53</v>
      </c>
      <c r="K52" s="57">
        <f t="shared" si="96"/>
        <v>0</v>
      </c>
      <c r="L52" s="57">
        <f t="shared" si="96"/>
        <v>20</v>
      </c>
      <c r="M52" s="57">
        <f t="shared" si="96"/>
        <v>46</v>
      </c>
      <c r="N52" s="57">
        <f t="shared" si="96"/>
        <v>0</v>
      </c>
      <c r="O52" s="57">
        <f t="shared" si="96"/>
        <v>39</v>
      </c>
    </row>
    <row r="53" spans="2:15" hidden="1" outlineLevel="1" x14ac:dyDescent="0.2">
      <c r="B53" s="41"/>
      <c r="C53" s="41"/>
      <c r="D53" s="57">
        <f t="shared" si="96"/>
        <v>28.999999999999996</v>
      </c>
      <c r="E53" s="57">
        <f t="shared" si="96"/>
        <v>0</v>
      </c>
      <c r="F53" s="57">
        <f t="shared" si="96"/>
        <v>56.999999999999993</v>
      </c>
      <c r="G53" s="57">
        <f t="shared" si="96"/>
        <v>55.000000000000007</v>
      </c>
      <c r="H53" s="57">
        <f t="shared" si="96"/>
        <v>0</v>
      </c>
      <c r="I53" s="57">
        <f t="shared" si="96"/>
        <v>49</v>
      </c>
      <c r="J53" s="57">
        <f t="shared" si="96"/>
        <v>47</v>
      </c>
      <c r="K53" s="57">
        <f t="shared" si="96"/>
        <v>0</v>
      </c>
      <c r="L53" s="57">
        <f t="shared" si="96"/>
        <v>10</v>
      </c>
      <c r="M53" s="57">
        <f t="shared" si="96"/>
        <v>33</v>
      </c>
      <c r="N53" s="57">
        <f t="shared" si="96"/>
        <v>0</v>
      </c>
      <c r="O53" s="57">
        <f t="shared" si="96"/>
        <v>20</v>
      </c>
    </row>
    <row r="54" spans="2:15" hidden="1" outlineLevel="1" x14ac:dyDescent="0.2">
      <c r="B54" s="41"/>
      <c r="C54" s="41"/>
      <c r="D54" s="57">
        <f t="shared" si="96"/>
        <v>28.000000000000004</v>
      </c>
      <c r="E54" s="57">
        <f t="shared" si="96"/>
        <v>0</v>
      </c>
      <c r="F54" s="57">
        <f t="shared" si="96"/>
        <v>56.000000000000007</v>
      </c>
      <c r="G54" s="57">
        <f t="shared" si="96"/>
        <v>52</v>
      </c>
      <c r="H54" s="57">
        <f t="shared" si="96"/>
        <v>0</v>
      </c>
      <c r="I54" s="57">
        <f t="shared" si="96"/>
        <v>45</v>
      </c>
      <c r="J54" s="57">
        <f t="shared" si="96"/>
        <v>41</v>
      </c>
      <c r="K54" s="57">
        <f t="shared" si="96"/>
        <v>0</v>
      </c>
      <c r="L54" s="57">
        <f t="shared" si="96"/>
        <v>1</v>
      </c>
      <c r="M54" s="57">
        <f t="shared" si="96"/>
        <v>21</v>
      </c>
      <c r="N54" s="57">
        <f t="shared" si="96"/>
        <v>0</v>
      </c>
      <c r="O54" s="57">
        <f t="shared" si="96"/>
        <v>2</v>
      </c>
    </row>
    <row r="55" spans="2:15" hidden="1" outlineLevel="1" x14ac:dyDescent="0.2">
      <c r="B55" s="41"/>
      <c r="C55" s="41"/>
      <c r="D55" s="57">
        <f>100*ROUND((D46-D37)*0.6,2)</f>
        <v>27</v>
      </c>
      <c r="E55" s="57">
        <f t="shared" si="96"/>
        <v>0</v>
      </c>
      <c r="F55" s="57">
        <f t="shared" si="96"/>
        <v>53</v>
      </c>
      <c r="G55" s="57">
        <f t="shared" si="96"/>
        <v>47</v>
      </c>
      <c r="H55" s="57">
        <f t="shared" si="96"/>
        <v>0</v>
      </c>
      <c r="I55" s="57">
        <f t="shared" si="96"/>
        <v>33</v>
      </c>
      <c r="J55" s="57">
        <f t="shared" si="96"/>
        <v>27</v>
      </c>
      <c r="K55" s="57">
        <f t="shared" si="96"/>
        <v>0</v>
      </c>
      <c r="L55" s="57">
        <f t="shared" si="96"/>
        <v>40</v>
      </c>
      <c r="M55" s="57">
        <f t="shared" si="96"/>
        <v>53</v>
      </c>
      <c r="N55" s="57">
        <f t="shared" si="96"/>
        <v>0</v>
      </c>
      <c r="O55" s="57">
        <f t="shared" si="96"/>
        <v>20</v>
      </c>
    </row>
    <row r="56" spans="2:15" hidden="1" outlineLevel="1" x14ac:dyDescent="0.2">
      <c r="B56" s="41"/>
      <c r="C56" s="41"/>
      <c r="D56" s="57">
        <f t="shared" si="96"/>
        <v>25</v>
      </c>
      <c r="E56" s="57">
        <f t="shared" si="96"/>
        <v>0</v>
      </c>
      <c r="F56" s="57">
        <f t="shared" si="96"/>
        <v>51</v>
      </c>
      <c r="G56" s="57">
        <f t="shared" si="96"/>
        <v>42</v>
      </c>
      <c r="H56" s="57">
        <f t="shared" si="96"/>
        <v>0</v>
      </c>
      <c r="I56" s="57">
        <f t="shared" si="96"/>
        <v>23</v>
      </c>
      <c r="J56" s="57">
        <f t="shared" si="96"/>
        <v>14.000000000000002</v>
      </c>
      <c r="K56" s="57">
        <f t="shared" si="96"/>
        <v>0</v>
      </c>
      <c r="L56" s="57">
        <f t="shared" si="96"/>
        <v>21</v>
      </c>
      <c r="M56" s="57">
        <f t="shared" si="96"/>
        <v>28.000000000000004</v>
      </c>
      <c r="N56" s="57">
        <f t="shared" si="96"/>
        <v>0</v>
      </c>
      <c r="O56" s="57">
        <f>100*ROUND((O47-O38)*0.6,2)</f>
        <v>42</v>
      </c>
    </row>
    <row r="57" spans="2:15" hidden="1" outlineLevel="1" x14ac:dyDescent="0.2">
      <c r="B57" s="41"/>
      <c r="C57" s="41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</row>
    <row r="58" spans="2:15" ht="16" collapsed="1" thickBot="1" x14ac:dyDescent="0.25"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2:15" x14ac:dyDescent="0.2">
      <c r="B59" s="81" t="s">
        <v>55</v>
      </c>
      <c r="C59" s="82"/>
      <c r="D59" s="78" t="s">
        <v>51</v>
      </c>
      <c r="E59" s="78"/>
      <c r="F59" s="78"/>
      <c r="G59" s="78"/>
      <c r="H59" s="78"/>
      <c r="I59" s="78"/>
      <c r="J59" s="78"/>
      <c r="K59" s="78"/>
      <c r="L59" s="78"/>
      <c r="M59" s="78"/>
      <c r="N59" s="78"/>
      <c r="O59" s="79"/>
    </row>
    <row r="60" spans="2:15" ht="16" thickBot="1" x14ac:dyDescent="0.25">
      <c r="B60" s="20" t="s">
        <v>54</v>
      </c>
      <c r="C60" s="25" t="s">
        <v>52</v>
      </c>
      <c r="D60" s="31">
        <v>100</v>
      </c>
      <c r="E60" s="32"/>
      <c r="F60" s="32">
        <v>200</v>
      </c>
      <c r="G60" s="32">
        <v>400</v>
      </c>
      <c r="H60" s="32"/>
      <c r="I60" s="32">
        <v>800</v>
      </c>
      <c r="J60" s="32">
        <v>1000</v>
      </c>
      <c r="K60" s="32"/>
      <c r="L60" s="32">
        <v>1500</v>
      </c>
      <c r="M60" s="32">
        <v>2000</v>
      </c>
      <c r="N60" s="26"/>
      <c r="O60" s="27">
        <v>3000</v>
      </c>
    </row>
    <row r="61" spans="2:15" x14ac:dyDescent="0.2">
      <c r="B61" s="75" t="s">
        <v>65</v>
      </c>
      <c r="C61" s="23">
        <v>85</v>
      </c>
      <c r="D61" s="33" t="str">
        <f>CONCATENATE(D31,"'",LEFT(D49,2),"""")</f>
        <v>0'31"</v>
      </c>
      <c r="E61" s="34" t="str">
        <f t="shared" ref="E61:O61" si="97">CONCATENATE(E31,"'",LEFT(E49,2),"""")</f>
        <v>0'0"</v>
      </c>
      <c r="F61" s="34" t="str">
        <f t="shared" si="97"/>
        <v>1'3"</v>
      </c>
      <c r="G61" s="34" t="str">
        <f t="shared" si="97"/>
        <v>2'5"</v>
      </c>
      <c r="H61" s="34" t="str">
        <f t="shared" si="97"/>
        <v>0'0"</v>
      </c>
      <c r="I61" s="34" t="str">
        <f t="shared" si="97"/>
        <v>4'11"</v>
      </c>
      <c r="J61" s="34" t="str">
        <f t="shared" si="97"/>
        <v>5'14"</v>
      </c>
      <c r="K61" s="34" t="str">
        <f t="shared" si="97"/>
        <v>0'0"</v>
      </c>
      <c r="L61" s="34" t="str">
        <f t="shared" si="97"/>
        <v>7'51"</v>
      </c>
      <c r="M61" s="34" t="str">
        <f t="shared" si="97"/>
        <v>10'27"</v>
      </c>
      <c r="N61" s="4" t="str">
        <f t="shared" si="97"/>
        <v>0'0"</v>
      </c>
      <c r="O61" s="28" t="str">
        <f t="shared" si="97"/>
        <v>15'41"</v>
      </c>
    </row>
    <row r="62" spans="2:15" x14ac:dyDescent="0.2">
      <c r="B62" s="76"/>
      <c r="C62" s="23">
        <v>88</v>
      </c>
      <c r="D62" s="33" t="str">
        <f t="shared" ref="D62:O68" si="98">CONCATENATE(D32,"'",LEFT(D50,2),"""")</f>
        <v>0'30"</v>
      </c>
      <c r="E62" s="34" t="str">
        <f t="shared" si="98"/>
        <v>0'0"</v>
      </c>
      <c r="F62" s="34" t="str">
        <f t="shared" si="98"/>
        <v>1'1"</v>
      </c>
      <c r="G62" s="34" t="str">
        <f t="shared" si="98"/>
        <v>2'1"</v>
      </c>
      <c r="H62" s="34" t="str">
        <f t="shared" si="98"/>
        <v>0'0"</v>
      </c>
      <c r="I62" s="34" t="str">
        <f t="shared" si="98"/>
        <v>4'2"</v>
      </c>
      <c r="J62" s="34" t="str">
        <f t="shared" si="98"/>
        <v>5'3"</v>
      </c>
      <c r="K62" s="34" t="str">
        <f t="shared" si="98"/>
        <v>0'0"</v>
      </c>
      <c r="L62" s="34" t="str">
        <f t="shared" si="98"/>
        <v>7'35"</v>
      </c>
      <c r="M62" s="34" t="str">
        <f t="shared" si="98"/>
        <v>10'6"</v>
      </c>
      <c r="N62" s="4" t="str">
        <f t="shared" si="98"/>
        <v>0'0"</v>
      </c>
      <c r="O62" s="28" t="str">
        <f t="shared" si="98"/>
        <v>15'9"</v>
      </c>
    </row>
    <row r="63" spans="2:15" x14ac:dyDescent="0.2">
      <c r="B63" s="76"/>
      <c r="C63" s="23">
        <v>90</v>
      </c>
      <c r="D63" s="33" t="str">
        <f t="shared" si="98"/>
        <v>0'30"</v>
      </c>
      <c r="E63" s="34" t="str">
        <f t="shared" si="98"/>
        <v>0'0"</v>
      </c>
      <c r="F63" s="34" t="str">
        <f t="shared" si="98"/>
        <v>0'59"</v>
      </c>
      <c r="G63" s="34" t="str">
        <f t="shared" si="98"/>
        <v>1'59"</v>
      </c>
      <c r="H63" s="34" t="str">
        <f t="shared" si="98"/>
        <v>0'0"</v>
      </c>
      <c r="I63" s="34" t="str">
        <f t="shared" si="98"/>
        <v>3'57"</v>
      </c>
      <c r="J63" s="34" t="str">
        <f t="shared" si="98"/>
        <v>4'56"</v>
      </c>
      <c r="K63" s="34" t="str">
        <f t="shared" si="98"/>
        <v>0'0"</v>
      </c>
      <c r="L63" s="34" t="str">
        <f t="shared" si="98"/>
        <v>7'24"</v>
      </c>
      <c r="M63" s="34" t="str">
        <f t="shared" si="98"/>
        <v>9'53"</v>
      </c>
      <c r="N63" s="4" t="str">
        <f t="shared" si="98"/>
        <v>0'0"</v>
      </c>
      <c r="O63" s="28" t="str">
        <f t="shared" si="98"/>
        <v>14'49"</v>
      </c>
    </row>
    <row r="64" spans="2:15" x14ac:dyDescent="0.2">
      <c r="B64" s="76"/>
      <c r="C64" s="23">
        <v>91</v>
      </c>
      <c r="D64" s="33" t="str">
        <f t="shared" si="98"/>
        <v>0'29"</v>
      </c>
      <c r="E64" s="34" t="str">
        <f t="shared" si="98"/>
        <v>0'0"</v>
      </c>
      <c r="F64" s="34" t="str">
        <f t="shared" si="98"/>
        <v>0'59"</v>
      </c>
      <c r="G64" s="34" t="str">
        <f t="shared" si="98"/>
        <v>1'57"</v>
      </c>
      <c r="H64" s="34" t="str">
        <f t="shared" si="98"/>
        <v>0'0"</v>
      </c>
      <c r="I64" s="34" t="str">
        <f t="shared" si="98"/>
        <v>3'54"</v>
      </c>
      <c r="J64" s="34" t="str">
        <f t="shared" si="98"/>
        <v>4'53"</v>
      </c>
      <c r="K64" s="34" t="str">
        <f t="shared" si="98"/>
        <v>0'0"</v>
      </c>
      <c r="L64" s="34" t="str">
        <f t="shared" si="98"/>
        <v>7'20"</v>
      </c>
      <c r="M64" s="34" t="str">
        <f t="shared" si="98"/>
        <v>9'46"</v>
      </c>
      <c r="N64" s="4" t="str">
        <f t="shared" si="98"/>
        <v>0'0"</v>
      </c>
      <c r="O64" s="28" t="str">
        <f t="shared" si="98"/>
        <v>14'39"</v>
      </c>
    </row>
    <row r="65" spans="2:15" x14ac:dyDescent="0.2">
      <c r="B65" s="76"/>
      <c r="C65" s="23">
        <v>93</v>
      </c>
      <c r="D65" s="33" t="str">
        <f t="shared" si="98"/>
        <v>0'29"</v>
      </c>
      <c r="E65" s="34" t="str">
        <f t="shared" si="98"/>
        <v>0'0"</v>
      </c>
      <c r="F65" s="34" t="str">
        <f t="shared" si="98"/>
        <v>0'57"</v>
      </c>
      <c r="G65" s="34" t="str">
        <f t="shared" si="98"/>
        <v>1'55"</v>
      </c>
      <c r="H65" s="34" t="str">
        <f t="shared" si="98"/>
        <v>0'0"</v>
      </c>
      <c r="I65" s="34" t="str">
        <f t="shared" si="98"/>
        <v>3'49"</v>
      </c>
      <c r="J65" s="34" t="str">
        <f t="shared" si="98"/>
        <v>4'47"</v>
      </c>
      <c r="K65" s="34" t="str">
        <f t="shared" si="98"/>
        <v>0'0"</v>
      </c>
      <c r="L65" s="34" t="str">
        <f t="shared" si="98"/>
        <v>7'10"</v>
      </c>
      <c r="M65" s="34" t="str">
        <f t="shared" si="98"/>
        <v>9'33"</v>
      </c>
      <c r="N65" s="4" t="str">
        <f t="shared" si="98"/>
        <v>0'0"</v>
      </c>
      <c r="O65" s="28" t="str">
        <f t="shared" si="98"/>
        <v>14'20"</v>
      </c>
    </row>
    <row r="66" spans="2:15" x14ac:dyDescent="0.2">
      <c r="B66" s="76"/>
      <c r="C66" s="23">
        <v>95</v>
      </c>
      <c r="D66" s="33" t="str">
        <f t="shared" si="98"/>
        <v>0'28"</v>
      </c>
      <c r="E66" s="34" t="str">
        <f t="shared" si="98"/>
        <v>0'0"</v>
      </c>
      <c r="F66" s="34" t="str">
        <f t="shared" si="98"/>
        <v>0'56"</v>
      </c>
      <c r="G66" s="34" t="str">
        <f t="shared" si="98"/>
        <v>1'52"</v>
      </c>
      <c r="H66" s="34" t="str">
        <f t="shared" si="98"/>
        <v>0'0"</v>
      </c>
      <c r="I66" s="34" t="str">
        <f t="shared" si="98"/>
        <v>3'45"</v>
      </c>
      <c r="J66" s="34" t="str">
        <f t="shared" si="98"/>
        <v>4'41"</v>
      </c>
      <c r="K66" s="34" t="str">
        <f t="shared" si="98"/>
        <v>0'0"</v>
      </c>
      <c r="L66" s="34" t="str">
        <f t="shared" si="98"/>
        <v>7'1"</v>
      </c>
      <c r="M66" s="34" t="str">
        <f t="shared" si="98"/>
        <v>9'21"</v>
      </c>
      <c r="N66" s="4" t="str">
        <f t="shared" si="98"/>
        <v>0'0"</v>
      </c>
      <c r="O66" s="28" t="str">
        <f t="shared" si="98"/>
        <v>14'2"</v>
      </c>
    </row>
    <row r="67" spans="2:15" x14ac:dyDescent="0.2">
      <c r="B67" s="76"/>
      <c r="C67" s="23">
        <v>100</v>
      </c>
      <c r="D67" s="33" t="str">
        <f>CONCATENATE(D37,"'",LEFT(D55,2),"""")</f>
        <v>0'27"</v>
      </c>
      <c r="E67" s="34" t="str">
        <f t="shared" si="98"/>
        <v>0'0"</v>
      </c>
      <c r="F67" s="34" t="str">
        <f t="shared" si="98"/>
        <v>0'53"</v>
      </c>
      <c r="G67" s="34" t="str">
        <f t="shared" si="98"/>
        <v>1'47"</v>
      </c>
      <c r="H67" s="34" t="str">
        <f t="shared" si="98"/>
        <v>0'0"</v>
      </c>
      <c r="I67" s="34" t="str">
        <f t="shared" si="98"/>
        <v>3'33"</v>
      </c>
      <c r="J67" s="34" t="str">
        <f t="shared" si="98"/>
        <v>4'27"</v>
      </c>
      <c r="K67" s="34" t="str">
        <f t="shared" si="98"/>
        <v>0'0"</v>
      </c>
      <c r="L67" s="34" t="str">
        <f t="shared" si="98"/>
        <v>6'40"</v>
      </c>
      <c r="M67" s="34" t="str">
        <f t="shared" si="98"/>
        <v>8'53"</v>
      </c>
      <c r="N67" s="4" t="str">
        <f t="shared" si="98"/>
        <v>0'0"</v>
      </c>
      <c r="O67" s="28" t="str">
        <f>CONCATENATE(O37,"'",LEFT(O55,2),"""")</f>
        <v>13'20"</v>
      </c>
    </row>
    <row r="68" spans="2:15" ht="16" thickBot="1" x14ac:dyDescent="0.25">
      <c r="B68" s="77"/>
      <c r="C68" s="24">
        <v>105</v>
      </c>
      <c r="D68" s="35" t="str">
        <f>CONCATENATE(D38,"'",LEFT(D56,2),"""")</f>
        <v>0'25"</v>
      </c>
      <c r="E68" s="36" t="str">
        <f t="shared" si="98"/>
        <v>0'0"</v>
      </c>
      <c r="F68" s="36" t="str">
        <f t="shared" si="98"/>
        <v>0'51"</v>
      </c>
      <c r="G68" s="36" t="str">
        <f t="shared" si="98"/>
        <v>1'42"</v>
      </c>
      <c r="H68" s="36" t="str">
        <f t="shared" si="98"/>
        <v>0'0"</v>
      </c>
      <c r="I68" s="36" t="str">
        <f t="shared" si="98"/>
        <v>3'23"</v>
      </c>
      <c r="J68" s="36" t="str">
        <f t="shared" si="98"/>
        <v>4'14"</v>
      </c>
      <c r="K68" s="36" t="str">
        <f t="shared" si="98"/>
        <v>0'0"</v>
      </c>
      <c r="L68" s="36" t="str">
        <f t="shared" si="98"/>
        <v>6'21"</v>
      </c>
      <c r="M68" s="36" t="str">
        <f t="shared" si="98"/>
        <v>8'28"</v>
      </c>
      <c r="N68" s="29" t="str">
        <f t="shared" si="98"/>
        <v>0'0"</v>
      </c>
      <c r="O68" s="30" t="str">
        <f>CONCATENATE(O38,"'",LEFT(O56,2),"""")</f>
        <v>12'42"</v>
      </c>
    </row>
    <row r="70" spans="2:15" x14ac:dyDescent="0.2">
      <c r="B70" s="38" t="s">
        <v>58</v>
      </c>
    </row>
    <row r="71" spans="2:15" x14ac:dyDescent="0.2">
      <c r="B71" s="37" t="s">
        <v>57</v>
      </c>
    </row>
  </sheetData>
  <dataConsolidate/>
  <mergeCells count="20">
    <mergeCell ref="B61:B68"/>
    <mergeCell ref="D59:O59"/>
    <mergeCell ref="B17:O17"/>
    <mergeCell ref="B59:C59"/>
    <mergeCell ref="M3:O3"/>
    <mergeCell ref="V3:X3"/>
    <mergeCell ref="Y3:AA3"/>
    <mergeCell ref="V2:AA2"/>
    <mergeCell ref="B2:C2"/>
    <mergeCell ref="D19:O19"/>
    <mergeCell ref="B19:C19"/>
    <mergeCell ref="D2:L2"/>
    <mergeCell ref="M2:U2"/>
    <mergeCell ref="B3:B4"/>
    <mergeCell ref="C3:C4"/>
    <mergeCell ref="D3:F3"/>
    <mergeCell ref="G3:I3"/>
    <mergeCell ref="J3:L3"/>
    <mergeCell ref="P3:R3"/>
    <mergeCell ref="S3:U3"/>
  </mergeCells>
  <phoneticPr fontId="2" type="noConversion"/>
  <dataValidations count="1">
    <dataValidation type="list" allowBlank="1" showInputMessage="1" showErrorMessage="1" sqref="B61:B68">
      <formula1>$B$5:$B$15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Allures f(VMA)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Olivier Roux</dc:creator>
  <cp:lastModifiedBy>Utilisateur Microsoft Office</cp:lastModifiedBy>
  <dcterms:created xsi:type="dcterms:W3CDTF">2024-02-17T12:55:32Z</dcterms:created>
  <dcterms:modified xsi:type="dcterms:W3CDTF">2025-11-16T19:24:08Z</dcterms:modified>
</cp:coreProperties>
</file>